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06mxfu1froj2aupq2rdua3hyvz.sharepoint.com/sites/SDIC-Accounting/Shared Documents/Budgets/FY 2023-24/"/>
    </mc:Choice>
  </mc:AlternateContent>
  <xr:revisionPtr revIDLastSave="173" documentId="11_2D1B5AB1A96536BF82E051463FD8453E83DCD06A" xr6:coauthVersionLast="47" xr6:coauthVersionMax="47" xr10:uidLastSave="{83B9A3DC-6BBC-4179-94B3-00DB1E07069F}"/>
  <bookViews>
    <workbookView xWindow="390" yWindow="0" windowWidth="25980" windowHeight="15600" firstSheet="1" activeTab="1" xr2:uid="{00000000-000D-0000-FFFF-FFFF00000000}"/>
  </bookViews>
  <sheets>
    <sheet name="QuickBooks Desktop Export Tips" sheetId="2" r:id="rId1"/>
    <sheet name="SDIC FY 2022-2023 Budget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'SDIC FY 2022-2023 Budget'!$A:$G,'SDIC FY 2022-2023 Budget'!$1:$2</definedName>
    <definedName name="QB_COLUMN_76200" localSheetId="1" hidden="1">'SDIC FY 2022-2023 Budget'!$H$2</definedName>
    <definedName name="QB_DATA_0" localSheetId="1" hidden="1">'SDIC FY 2022-2023 Budget'!$5:$5,'SDIC FY 2022-2023 Budget'!$6:$6,'SDIC FY 2022-2023 Budget'!$7:$7,'SDIC FY 2022-2023 Budget'!$8:$8,'SDIC FY 2022-2023 Budget'!$14:$14,'SDIC FY 2022-2023 Budget'!$15:$15,'SDIC FY 2022-2023 Budget'!$18:$18,'SDIC FY 2022-2023 Budget'!$19:$19,'SDIC FY 2022-2023 Budget'!$20:$20,'SDIC FY 2022-2023 Budget'!$21:$21,'SDIC FY 2022-2023 Budget'!$22:$22,'SDIC FY 2022-2023 Budget'!$23:$23,'SDIC FY 2022-2023 Budget'!$26:$26,'SDIC FY 2022-2023 Budget'!$27:$27,'SDIC FY 2022-2023 Budget'!$29:$29,'SDIC FY 2022-2023 Budget'!$30:$30</definedName>
    <definedName name="QB_DATA_1" localSheetId="1" hidden="1">'SDIC FY 2022-2023 Budget'!$31:$31,'SDIC FY 2022-2023 Budget'!$35:$35,'SDIC FY 2022-2023 Budget'!$36:$36,'SDIC FY 2022-2023 Budget'!$37:$37,'SDIC FY 2022-2023 Budget'!$38:$38,'SDIC FY 2022-2023 Budget'!$39:$39,'SDIC FY 2022-2023 Budget'!$43:$43,'SDIC FY 2022-2023 Budget'!$44:$44,'SDIC FY 2022-2023 Budget'!$45:$45,'SDIC FY 2022-2023 Budget'!$46:$46,'SDIC FY 2022-2023 Budget'!$47:$47,'SDIC FY 2022-2023 Budget'!$48:$48,'SDIC FY 2022-2023 Budget'!$49:$49,'SDIC FY 2022-2023 Budget'!$50:$50,'SDIC FY 2022-2023 Budget'!$51:$51,'SDIC FY 2022-2023 Budget'!$53:$53</definedName>
    <definedName name="QB_DATA_2" localSheetId="1" hidden="1">'SDIC FY 2022-2023 Budget'!$54:$54,'SDIC FY 2022-2023 Budget'!$56:$56,'SDIC FY 2022-2023 Budget'!$59:$59,'SDIC FY 2022-2023 Budget'!$60:$60,'SDIC FY 2022-2023 Budget'!$61:$61,'SDIC FY 2022-2023 Budget'!$62:$62,'SDIC FY 2022-2023 Budget'!$63:$63,'SDIC FY 2022-2023 Budget'!$64:$64,'SDIC FY 2022-2023 Budget'!$65:$65,'SDIC FY 2022-2023 Budget'!$66:$66,'SDIC FY 2022-2023 Budget'!$67:$67,'SDIC FY 2022-2023 Budget'!$68:$68,'SDIC FY 2022-2023 Budget'!$69:$69,'SDIC FY 2022-2023 Budget'!$70:$70,'SDIC FY 2022-2023 Budget'!$71:$71,'SDIC FY 2022-2023 Budget'!$72:$72</definedName>
    <definedName name="QB_DATA_3" localSheetId="1" hidden="1">'SDIC FY 2022-2023 Budget'!$73:$73,'SDIC FY 2022-2023 Budget'!$74:$74,'SDIC FY 2022-2023 Budget'!$76:$76,'SDIC FY 2022-2023 Budget'!$81:$81,'SDIC FY 2022-2023 Budget'!$84:$84,'SDIC FY 2022-2023 Budget'!$86:$86,'SDIC FY 2022-2023 Budget'!$89:$89,'SDIC FY 2022-2023 Budget'!$90:$90,'SDIC FY 2022-2023 Budget'!$91:$91,'SDIC FY 2022-2023 Budget'!$94:$94,'SDIC FY 2022-2023 Budget'!$95:$95</definedName>
    <definedName name="QB_FORMULA_0" localSheetId="1" hidden="1">'SDIC FY 2022-2023 Budget'!$H$9,'SDIC FY 2022-2023 Budget'!$H$16,'SDIC FY 2022-2023 Budget'!$H$24,'SDIC FY 2022-2023 Budget'!$H$32,'SDIC FY 2022-2023 Budget'!$H$40,'SDIC FY 2022-2023 Budget'!$H$52,'SDIC FY 2022-2023 Budget'!$H$55,'SDIC FY 2022-2023 Budget'!$H$57,'SDIC FY 2022-2023 Budget'!$H$75,'SDIC FY 2022-2023 Budget'!$H$77,'SDIC FY 2022-2023 Budget'!$H$78,'SDIC FY 2022-2023 Budget'!$H$82,'SDIC FY 2022-2023 Budget'!$H$87,'SDIC FY 2022-2023 Budget'!$H$92,'SDIC FY 2022-2023 Budget'!$H$96,'SDIC FY 2022-2023 Budget'!$H$97</definedName>
    <definedName name="QB_FORMULA_1" localSheetId="1" hidden="1">'SDIC FY 2022-2023 Budget'!$H$98,'SDIC FY 2022-2023 Budget'!$H$99</definedName>
    <definedName name="QB_ROW_100260" localSheetId="1" hidden="1">'SDIC FY 2022-2023 Budget'!$G$30</definedName>
    <definedName name="QB_ROW_101260" localSheetId="1" hidden="1">'SDIC FY 2022-2023 Budget'!$G$31</definedName>
    <definedName name="QB_ROW_102260" localSheetId="1" hidden="1">'SDIC FY 2022-2023 Budget'!$G$36</definedName>
    <definedName name="QB_ROW_10230" localSheetId="1" hidden="1">'SDIC FY 2022-2023 Budget'!$D$8</definedName>
    <definedName name="QB_ROW_104260" localSheetId="1" hidden="1">'SDIC FY 2022-2023 Budget'!$G$51</definedName>
    <definedName name="QB_ROW_105260" localSheetId="1" hidden="1">'SDIC FY 2022-2023 Budget'!$G$50</definedName>
    <definedName name="QB_ROW_106250" localSheetId="1" hidden="1">'SDIC FY 2022-2023 Budget'!$F$23</definedName>
    <definedName name="QB_ROW_108260" localSheetId="1" hidden="1">'SDIC FY 2022-2023 Budget'!$G$39</definedName>
    <definedName name="QB_ROW_11030" localSheetId="1" hidden="1">'SDIC FY 2022-2023 Budget'!$D$11</definedName>
    <definedName name="QB_ROW_11330" localSheetId="1" hidden="1">'SDIC FY 2022-2023 Budget'!$D$57</definedName>
    <definedName name="QB_ROW_120030" localSheetId="1" hidden="1">'SDIC FY 2022-2023 Budget'!$D$93</definedName>
    <definedName name="QB_ROW_120330" localSheetId="1" hidden="1">'SDIC FY 2022-2023 Budget'!$D$96</definedName>
    <definedName name="QB_ROW_12050" localSheetId="1" hidden="1">'SDIC FY 2022-2023 Budget'!$F$13</definedName>
    <definedName name="QB_ROW_121240" localSheetId="1" hidden="1">'SDIC FY 2022-2023 Budget'!$E$95</definedName>
    <definedName name="QB_ROW_122240" localSheetId="1" hidden="1">'SDIC FY 2022-2023 Budget'!$E$94</definedName>
    <definedName name="QB_ROW_123230" localSheetId="1" hidden="1">'SDIC FY 2022-2023 Budget'!$D$81</definedName>
    <definedName name="QB_ROW_12350" localSheetId="1" hidden="1">'SDIC FY 2022-2023 Budget'!$F$16</definedName>
    <definedName name="QB_ROW_125240" localSheetId="1" hidden="1">'SDIC FY 2022-2023 Budget'!$E$86</definedName>
    <definedName name="QB_ROW_128250" localSheetId="1" hidden="1">'SDIC FY 2022-2023 Budget'!$F$26</definedName>
    <definedName name="QB_ROW_132250" localSheetId="1" hidden="1">'SDIC FY 2022-2023 Budget'!$F$22</definedName>
    <definedName name="QB_ROW_13250" localSheetId="1" hidden="1">'SDIC FY 2022-2023 Budget'!$F$18</definedName>
    <definedName name="QB_ROW_135240" localSheetId="1" hidden="1">'SDIC FY 2022-2023 Budget'!$E$69</definedName>
    <definedName name="QB_ROW_136240" localSheetId="1" hidden="1">'SDIC FY 2022-2023 Budget'!$E$68</definedName>
    <definedName name="QB_ROW_137260" localSheetId="1" hidden="1">'SDIC FY 2022-2023 Budget'!$G$14</definedName>
    <definedName name="QB_ROW_138260" localSheetId="1" hidden="1">'SDIC FY 2022-2023 Budget'!$G$15</definedName>
    <definedName name="QB_ROW_142230" localSheetId="1" hidden="1">'SDIC FY 2022-2023 Budget'!$D$7</definedName>
    <definedName name="QB_ROW_14250" localSheetId="1" hidden="1">'SDIC FY 2022-2023 Budget'!$F$53</definedName>
    <definedName name="QB_ROW_15250" localSheetId="1" hidden="1">'SDIC FY 2022-2023 Budget'!$F$21</definedName>
    <definedName name="QB_ROW_16030" localSheetId="1" hidden="1">'SDIC FY 2022-2023 Budget'!$D$58</definedName>
    <definedName name="QB_ROW_16330" localSheetId="1" hidden="1">'SDIC FY 2022-2023 Budget'!$D$75</definedName>
    <definedName name="QB_ROW_18301" localSheetId="1" hidden="1">'SDIC FY 2022-2023 Budget'!$A$99</definedName>
    <definedName name="QB_ROW_19011" localSheetId="1" hidden="1">'SDIC FY 2022-2023 Budget'!$B$3</definedName>
    <definedName name="QB_ROW_19311" localSheetId="1" hidden="1">'SDIC FY 2022-2023 Budget'!$B$78</definedName>
    <definedName name="QB_ROW_20021" localSheetId="1" hidden="1">'SDIC FY 2022-2023 Budget'!$C$4</definedName>
    <definedName name="QB_ROW_20240" localSheetId="1" hidden="1">'SDIC FY 2022-2023 Budget'!$E$74</definedName>
    <definedName name="QB_ROW_20321" localSheetId="1" hidden="1">'SDIC FY 2022-2023 Budget'!$C$9</definedName>
    <definedName name="QB_ROW_21021" localSheetId="1" hidden="1">'SDIC FY 2022-2023 Budget'!$C$10</definedName>
    <definedName name="QB_ROW_21240" localSheetId="1" hidden="1">'SDIC FY 2022-2023 Budget'!$E$66</definedName>
    <definedName name="QB_ROW_21321" localSheetId="1" hidden="1">'SDIC FY 2022-2023 Budget'!$C$77</definedName>
    <definedName name="QB_ROW_22011" localSheetId="1" hidden="1">'SDIC FY 2022-2023 Budget'!$B$79</definedName>
    <definedName name="QB_ROW_22240" localSheetId="1" hidden="1">'SDIC FY 2022-2023 Budget'!$E$62</definedName>
    <definedName name="QB_ROW_22311" localSheetId="1" hidden="1">'SDIC FY 2022-2023 Budget'!$B$98</definedName>
    <definedName name="QB_ROW_23021" localSheetId="1" hidden="1">'SDIC FY 2022-2023 Budget'!$C$80</definedName>
    <definedName name="QB_ROW_23240" localSheetId="1" hidden="1">'SDIC FY 2022-2023 Budget'!$E$67</definedName>
    <definedName name="QB_ROW_23321" localSheetId="1" hidden="1">'SDIC FY 2022-2023 Budget'!$C$82</definedName>
    <definedName name="QB_ROW_24021" localSheetId="1" hidden="1">'SDIC FY 2022-2023 Budget'!$C$83</definedName>
    <definedName name="QB_ROW_24030" localSheetId="1" hidden="1">'SDIC FY 2022-2023 Budget'!$D$85</definedName>
    <definedName name="QB_ROW_24321" localSheetId="1" hidden="1">'SDIC FY 2022-2023 Budget'!$C$97</definedName>
    <definedName name="QB_ROW_24330" localSheetId="1" hidden="1">'SDIC FY 2022-2023 Budget'!$D$87</definedName>
    <definedName name="QB_ROW_35240" localSheetId="1" hidden="1">'SDIC FY 2022-2023 Budget'!$E$65</definedName>
    <definedName name="QB_ROW_36240" localSheetId="1" hidden="1">'SDIC FY 2022-2023 Budget'!$E$60</definedName>
    <definedName name="QB_ROW_42230" localSheetId="1" hidden="1">'SDIC FY 2022-2023 Budget'!$D$76</definedName>
    <definedName name="QB_ROW_47240" localSheetId="1" hidden="1">'SDIC FY 2022-2023 Budget'!$E$59</definedName>
    <definedName name="QB_ROW_49240" localSheetId="1" hidden="1">'SDIC FY 2022-2023 Budget'!$E$63</definedName>
    <definedName name="QB_ROW_50240" localSheetId="1" hidden="1">'SDIC FY 2022-2023 Budget'!$E$64</definedName>
    <definedName name="QB_ROW_51240" localSheetId="1" hidden="1">'SDIC FY 2022-2023 Budget'!$E$72</definedName>
    <definedName name="QB_ROW_52240" localSheetId="1" hidden="1">'SDIC FY 2022-2023 Budget'!$E$70</definedName>
    <definedName name="QB_ROW_54250" localSheetId="1" hidden="1">'SDIC FY 2022-2023 Budget'!$F$19</definedName>
    <definedName name="QB_ROW_55240" localSheetId="1" hidden="1">'SDIC FY 2022-2023 Budget'!$E$61</definedName>
    <definedName name="QB_ROW_56050" localSheetId="1" hidden="1">'SDIC FY 2022-2023 Budget'!$F$28</definedName>
    <definedName name="QB_ROW_56350" localSheetId="1" hidden="1">'SDIC FY 2022-2023 Budget'!$F$32</definedName>
    <definedName name="QB_ROW_57050" localSheetId="1" hidden="1">'SDIC FY 2022-2023 Budget'!$F$34</definedName>
    <definedName name="QB_ROW_57350" localSheetId="1" hidden="1">'SDIC FY 2022-2023 Budget'!$F$40</definedName>
    <definedName name="QB_ROW_58050" localSheetId="1" hidden="1">'SDIC FY 2022-2023 Budget'!$F$42</definedName>
    <definedName name="QB_ROW_58350" localSheetId="1" hidden="1">'SDIC FY 2022-2023 Budget'!$F$52</definedName>
    <definedName name="QB_ROW_59250" localSheetId="1" hidden="1">'SDIC FY 2022-2023 Budget'!$F$27</definedName>
    <definedName name="QB_ROW_60250" localSheetId="1" hidden="1">'SDIC FY 2022-2023 Budget'!$F$54</definedName>
    <definedName name="QB_ROW_61260" localSheetId="1" hidden="1">'SDIC FY 2022-2023 Budget'!$G$35</definedName>
    <definedName name="QB_ROW_62240" localSheetId="1" hidden="1">'SDIC FY 2022-2023 Budget'!$E$56</definedName>
    <definedName name="QB_ROW_6230" localSheetId="1" hidden="1">'SDIC FY 2022-2023 Budget'!$D$5</definedName>
    <definedName name="QB_ROW_66250" localSheetId="1" hidden="1">'SDIC FY 2022-2023 Budget'!$F$20</definedName>
    <definedName name="QB_ROW_67240" localSheetId="1" hidden="1">'SDIC FY 2022-2023 Budget'!$E$71</definedName>
    <definedName name="QB_ROW_71040" localSheetId="1" hidden="1">'SDIC FY 2022-2023 Budget'!$E$25</definedName>
    <definedName name="QB_ROW_71340" localSheetId="1" hidden="1">'SDIC FY 2022-2023 Budget'!$E$55</definedName>
    <definedName name="QB_ROW_72040" localSheetId="1" hidden="1">'SDIC FY 2022-2023 Budget'!$E$12</definedName>
    <definedName name="QB_ROW_7230" localSheetId="1" hidden="1">'SDIC FY 2022-2023 Budget'!$D$6</definedName>
    <definedName name="QB_ROW_72340" localSheetId="1" hidden="1">'SDIC FY 2022-2023 Budget'!$E$24</definedName>
    <definedName name="QB_ROW_75030" localSheetId="1" hidden="1">'SDIC FY 2022-2023 Budget'!$D$88</definedName>
    <definedName name="QB_ROW_75330" localSheetId="1" hidden="1">'SDIC FY 2022-2023 Budget'!$D$92</definedName>
    <definedName name="QB_ROW_76240" localSheetId="1" hidden="1">'SDIC FY 2022-2023 Budget'!$E$91</definedName>
    <definedName name="QB_ROW_77240" localSheetId="1" hidden="1">'SDIC FY 2022-2023 Budget'!$E$90</definedName>
    <definedName name="QB_ROW_78240" localSheetId="1" hidden="1">'SDIC FY 2022-2023 Budget'!$E$89</definedName>
    <definedName name="QB_ROW_84230" localSheetId="1" hidden="1">'SDIC FY 2022-2023 Budget'!$D$84</definedName>
    <definedName name="QB_ROW_86240" localSheetId="1" hidden="1">'SDIC FY 2022-2023 Budget'!$E$73</definedName>
    <definedName name="QB_ROW_90260" localSheetId="1" hidden="1">'SDIC FY 2022-2023 Budget'!$G$43</definedName>
    <definedName name="QB_ROW_91260" localSheetId="1" hidden="1">'SDIC FY 2022-2023 Budget'!$G$44</definedName>
    <definedName name="QB_ROW_92260" localSheetId="1" hidden="1">'SDIC FY 2022-2023 Budget'!$G$45</definedName>
    <definedName name="QB_ROW_93260" localSheetId="1" hidden="1">'SDIC FY 2022-2023 Budget'!$G$48</definedName>
    <definedName name="QB_ROW_94260" localSheetId="1" hidden="1">'SDIC FY 2022-2023 Budget'!$G$46</definedName>
    <definedName name="QB_ROW_95260" localSheetId="1" hidden="1">'SDIC FY 2022-2023 Budget'!$G$47</definedName>
    <definedName name="QB_ROW_96260" localSheetId="1" hidden="1">'SDIC FY 2022-2023 Budget'!$G$49</definedName>
    <definedName name="QB_ROW_97260" localSheetId="1" hidden="1">'SDIC FY 2022-2023 Budget'!$G$38</definedName>
    <definedName name="QB_ROW_98260" localSheetId="1" hidden="1">'SDIC FY 2022-2023 Budget'!$G$37</definedName>
    <definedName name="QB_ROW_99260" localSheetId="1" hidden="1">'SDIC FY 2022-2023 Budget'!$G$29</definedName>
    <definedName name="QBCANSUPPORTUPDATE" localSheetId="1">TRUE</definedName>
    <definedName name="QBCOMPANYFILENAME" localSheetId="1">"C:\Users\Public\Documents\Intuit\QuickBooks\Company Files\scappoose drainage\QBBackupTemp Fri, Dec 15 2017 01 01 01 PM\SCAPPOOSE DRAINAGE COMPANY E.qbw"</definedName>
    <definedName name="QBENDDATE" localSheetId="1">20230630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"0b08cf42a4424e618a56909e8c873a8b"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7</definedName>
    <definedName name="QBSTARTDATE" localSheetId="1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6" i="1" l="1"/>
  <c r="M92" i="1"/>
  <c r="M87" i="1"/>
  <c r="M82" i="1"/>
  <c r="M75" i="1"/>
  <c r="M52" i="1"/>
  <c r="M40" i="1"/>
  <c r="M32" i="1"/>
  <c r="M16" i="1"/>
  <c r="M24" i="1" s="1"/>
  <c r="M9" i="1"/>
  <c r="K96" i="1"/>
  <c r="K92" i="1"/>
  <c r="K87" i="1"/>
  <c r="K82" i="1"/>
  <c r="K75" i="1"/>
  <c r="K52" i="1"/>
  <c r="K40" i="1"/>
  <c r="K32" i="1"/>
  <c r="K16" i="1"/>
  <c r="K24" i="1" s="1"/>
  <c r="K9" i="1"/>
  <c r="H96" i="1"/>
  <c r="H92" i="1"/>
  <c r="H87" i="1"/>
  <c r="H82" i="1"/>
  <c r="H75" i="1"/>
  <c r="H52" i="1"/>
  <c r="H40" i="1"/>
  <c r="H32" i="1"/>
  <c r="H16" i="1"/>
  <c r="H24" i="1" s="1"/>
  <c r="H9" i="1"/>
  <c r="H97" i="1" l="1"/>
  <c r="M97" i="1"/>
  <c r="H55" i="1"/>
  <c r="H57" i="1" s="1"/>
  <c r="H77" i="1" s="1"/>
  <c r="H78" i="1" s="1"/>
  <c r="H99" i="1" s="1"/>
  <c r="H102" i="1" s="1"/>
  <c r="H105" i="1" s="1"/>
  <c r="M98" i="1"/>
  <c r="M55" i="1"/>
  <c r="M57" i="1" s="1"/>
  <c r="M77" i="1" s="1"/>
  <c r="M78" i="1" s="1"/>
  <c r="K55" i="1"/>
  <c r="K57" i="1" s="1"/>
  <c r="K77" i="1" s="1"/>
  <c r="K78" i="1" s="1"/>
  <c r="K97" i="1"/>
  <c r="K98" i="1" s="1"/>
  <c r="H98" i="1"/>
  <c r="M99" i="1" l="1"/>
  <c r="M102" i="1" s="1"/>
  <c r="K99" i="1"/>
  <c r="K102" i="1" s="1"/>
  <c r="M106" i="1" s="1"/>
</calcChain>
</file>

<file path=xl/sharedStrings.xml><?xml version="1.0" encoding="utf-8"?>
<sst xmlns="http://schemas.openxmlformats.org/spreadsheetml/2006/main" count="132" uniqueCount="129">
  <si>
    <t>Ordinary Income/Expense</t>
  </si>
  <si>
    <t>Income</t>
  </si>
  <si>
    <t>Assessments</t>
  </si>
  <si>
    <t>Interest Earned</t>
  </si>
  <si>
    <t>Net House Rental Income</t>
  </si>
  <si>
    <t>Misc Income/Reimburse</t>
  </si>
  <si>
    <t>Total Income</t>
  </si>
  <si>
    <t>Expense</t>
  </si>
  <si>
    <t>Direct Expenses</t>
  </si>
  <si>
    <t>Operational</t>
  </si>
  <si>
    <t>Labor</t>
  </si>
  <si>
    <t>General Manager</t>
  </si>
  <si>
    <t>Field Operations</t>
  </si>
  <si>
    <t>Total Labor</t>
  </si>
  <si>
    <t>Electricity</t>
  </si>
  <si>
    <t>Fuel and Oil</t>
  </si>
  <si>
    <t>Garbage</t>
  </si>
  <si>
    <t>Supplies</t>
  </si>
  <si>
    <t>Equipment Rental</t>
  </si>
  <si>
    <t>Tools &amp; Equipment</t>
  </si>
  <si>
    <t>Total Operational</t>
  </si>
  <si>
    <t>Repair &amp; Maintenance</t>
  </si>
  <si>
    <t>Animal Control</t>
  </si>
  <si>
    <t>Buildings (House-Office-Shop)</t>
  </si>
  <si>
    <t>Ditches</t>
  </si>
  <si>
    <t>Santosh</t>
  </si>
  <si>
    <t>Jackson Creek Diversion</t>
  </si>
  <si>
    <t>Other Ditches</t>
  </si>
  <si>
    <t>Total Ditches</t>
  </si>
  <si>
    <t>Levee</t>
  </si>
  <si>
    <t>Spraying</t>
  </si>
  <si>
    <t>Logging &amp; Clearing</t>
  </si>
  <si>
    <t>Mowing</t>
  </si>
  <si>
    <t>Rip Rap</t>
  </si>
  <si>
    <t>Tide Gate</t>
  </si>
  <si>
    <t>Total Levee</t>
  </si>
  <si>
    <t>Pumps &amp; Motors</t>
  </si>
  <si>
    <t>Evans</t>
  </si>
  <si>
    <t>Cherry Orchard</t>
  </si>
  <si>
    <t>North</t>
  </si>
  <si>
    <t>Kessi</t>
  </si>
  <si>
    <t>Johnson</t>
  </si>
  <si>
    <t>Honeyman</t>
  </si>
  <si>
    <t>Smith</t>
  </si>
  <si>
    <t>Hovan</t>
  </si>
  <si>
    <t>Sternberg</t>
  </si>
  <si>
    <t>Total Pumps &amp; Motors</t>
  </si>
  <si>
    <t>Repair &amp; Maintenance-Misc</t>
  </si>
  <si>
    <t>Vehicles</t>
  </si>
  <si>
    <t>Total Repair &amp; Maintenance</t>
  </si>
  <si>
    <t>Unanticipated Expense</t>
  </si>
  <si>
    <t>Total Direct Expenses</t>
  </si>
  <si>
    <t>G&amp;A</t>
  </si>
  <si>
    <t>Advertising, Jobs, Legal Notice</t>
  </si>
  <si>
    <t>Bank &amp; Misc Fees</t>
  </si>
  <si>
    <t>House/Office</t>
  </si>
  <si>
    <t>Insurance</t>
  </si>
  <si>
    <t>License and Fees</t>
  </si>
  <si>
    <t>Mailing</t>
  </si>
  <si>
    <t>Office Equipment &amp; Computer</t>
  </si>
  <si>
    <t>Office Supplies</t>
  </si>
  <si>
    <t>Payroll Taxes</t>
  </si>
  <si>
    <t>Bookkeeping</t>
  </si>
  <si>
    <t>Office Administration</t>
  </si>
  <si>
    <t>Professional Audit/Taxes</t>
  </si>
  <si>
    <t>Professional-Engineer</t>
  </si>
  <si>
    <t>Professional Legal</t>
  </si>
  <si>
    <t>Professional-Mgt. Consultant</t>
  </si>
  <si>
    <t>Telephone</t>
  </si>
  <si>
    <t>Total G&amp;A</t>
  </si>
  <si>
    <t>Loan  Interest Expense</t>
  </si>
  <si>
    <t>Total Expense</t>
  </si>
  <si>
    <t>Net Ordinary Income</t>
  </si>
  <si>
    <t>Other Income/Expense</t>
  </si>
  <si>
    <t>Other Income</t>
  </si>
  <si>
    <t>SDAO Grant</t>
  </si>
  <si>
    <t>Total Other Income</t>
  </si>
  <si>
    <t>Other Expense</t>
  </si>
  <si>
    <t>USACE Inspection Expense</t>
  </si>
  <si>
    <t>FEMA Certification</t>
  </si>
  <si>
    <t>FEMA LOMR &amp; MT-2 Submittal</t>
  </si>
  <si>
    <t>Total FEMA Certification</t>
  </si>
  <si>
    <t>Assessment GIS Maps &amp; Updates</t>
  </si>
  <si>
    <t>Surveying</t>
  </si>
  <si>
    <t>GIS</t>
  </si>
  <si>
    <t>Legal</t>
  </si>
  <si>
    <t>Total Assessment GIS Maps &amp; Updates</t>
  </si>
  <si>
    <t>Reimbursable Expense</t>
  </si>
  <si>
    <t>CalPortland</t>
  </si>
  <si>
    <t>Cadman</t>
  </si>
  <si>
    <t>Total Reimbursable Expense</t>
  </si>
  <si>
    <t>Total Other Expense</t>
  </si>
  <si>
    <t>Net Other Income</t>
  </si>
  <si>
    <t>Net Income</t>
  </si>
  <si>
    <t>IFA Loan Payment</t>
  </si>
  <si>
    <t>Total change in Net Cash</t>
  </si>
  <si>
    <t>Projected Cash on Hand June 30, 2022</t>
  </si>
  <si>
    <t>Projected Cash on Hand June 30, 2023</t>
  </si>
  <si>
    <t>Jul '22 - Jun 23 Budget</t>
  </si>
  <si>
    <t>Projected 5% raise for 6 months</t>
  </si>
  <si>
    <t>Shop Roof Replacement</t>
  </si>
  <si>
    <t>Repair Discharge Pipe</t>
  </si>
  <si>
    <t>This is now rolled into bookkeeping</t>
  </si>
  <si>
    <t>SDAO, HR Answers, Board Training</t>
  </si>
  <si>
    <t>Will hopefully happen in 23-24</t>
  </si>
  <si>
    <t>Projected Cash on Hand June 30, 2024</t>
  </si>
  <si>
    <t>Repair Discharge Pipe &amp; Catwalk</t>
  </si>
  <si>
    <t>Will most likely increase, included 5% increase</t>
  </si>
  <si>
    <t>This should be looked at, need to shop around</t>
  </si>
  <si>
    <t>Cherry Orchard Ditch System Cleaning</t>
  </si>
  <si>
    <t>Amount per IFA loan payment schedule</t>
  </si>
  <si>
    <t>Comments</t>
  </si>
  <si>
    <t>Centurylink , Hopefully drop Centurylink Internet</t>
  </si>
  <si>
    <t>Rate increase from 25$ to 30$ per hour, plus 25% more time for doing minutes</t>
  </si>
  <si>
    <t>Continue progress against trees and large brush</t>
  </si>
  <si>
    <t>Could decrease by not doing GIS Elevation Overlay model</t>
  </si>
  <si>
    <t>State Pool and Checking Including Accts Payable &amp; Recivable</t>
  </si>
  <si>
    <t>Visual Inspection of Perimeter and Sub Levee Culverts and Tide Gates by divers</t>
  </si>
  <si>
    <t>$6,000 to attend monthly board meetings, $6000 in other</t>
  </si>
  <si>
    <t>Current as of  June 12, 2023</t>
  </si>
  <si>
    <t>$18,500 Subcontracted mowing, $7500 for rented mowing equipment</t>
  </si>
  <si>
    <t>Zoom, Dotster, Microsoft 365, T Mobile</t>
  </si>
  <si>
    <t xml:space="preserve">StreamLine, SDAO </t>
  </si>
  <si>
    <t>Bi-Annual Cleaning, Next Cleaning 2024-2025</t>
  </si>
  <si>
    <t>Includes two annual meeting mailer, only one mailer Feb 2024</t>
  </si>
  <si>
    <t>Assessment of $350,000.00, collections seem to run 2.5% short annually</t>
  </si>
  <si>
    <t>Credit Card points $2275, does include rebate from CRPUD $2742.76, rebate again in 2023-24 expected</t>
  </si>
  <si>
    <t>Proposed Budget 2023-24</t>
  </si>
  <si>
    <t>State Pool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</si>
</sst>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2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1"/>
      <color theme="1"/>
      <name val="Calibri"/>
      <family val="2"/>
      <scheme val="minor"/>
    </font>
    <font>
      <sz val="8"/>
      <color theme="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64" fontId="7" fillId="0" borderId="0" xfId="0" applyNumberFormat="1" applyFont="1"/>
    <xf numFmtId="164" fontId="7" fillId="0" borderId="2" xfId="0" applyNumberFormat="1" applyFont="1" applyBorder="1"/>
    <xf numFmtId="3" fontId="8" fillId="0" borderId="6" xfId="0" applyNumberFormat="1" applyFont="1" applyBorder="1"/>
    <xf numFmtId="44" fontId="9" fillId="0" borderId="0" xfId="2" applyFont="1"/>
    <xf numFmtId="44" fontId="8" fillId="0" borderId="0" xfId="0" applyNumberFormat="1" applyFont="1"/>
    <xf numFmtId="44" fontId="8" fillId="0" borderId="0" xfId="2" applyFont="1"/>
    <xf numFmtId="0" fontId="11" fillId="0" borderId="0" xfId="0" applyFont="1"/>
    <xf numFmtId="0" fontId="12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4" fontId="11" fillId="0" borderId="0" xfId="2" applyFont="1"/>
    <xf numFmtId="44" fontId="0" fillId="0" borderId="0" xfId="2" applyFont="1"/>
    <xf numFmtId="44" fontId="11" fillId="0" borderId="6" xfId="2" applyFont="1" applyBorder="1"/>
    <xf numFmtId="44" fontId="11" fillId="0" borderId="7" xfId="2" applyFont="1" applyBorder="1"/>
    <xf numFmtId="44" fontId="13" fillId="0" borderId="8" xfId="2" applyFont="1" applyBorder="1"/>
    <xf numFmtId="44" fontId="1" fillId="0" borderId="0" xfId="2" applyFont="1"/>
    <xf numFmtId="0" fontId="10" fillId="0" borderId="0" xfId="0" applyFont="1"/>
    <xf numFmtId="44" fontId="11" fillId="0" borderId="0" xfId="0" applyNumberFormat="1" applyFont="1"/>
    <xf numFmtId="0" fontId="15" fillId="0" borderId="0" xfId="0" applyFont="1"/>
    <xf numFmtId="0" fontId="14" fillId="0" borderId="0" xfId="0" applyFont="1" applyAlignment="1">
      <alignment horizontal="center"/>
    </xf>
    <xf numFmtId="44" fontId="16" fillId="0" borderId="0" xfId="2" applyFont="1"/>
    <xf numFmtId="0" fontId="17" fillId="0" borderId="0" xfId="0" applyFont="1"/>
    <xf numFmtId="44" fontId="16" fillId="0" borderId="6" xfId="2" applyFont="1" applyBorder="1"/>
    <xf numFmtId="0" fontId="18" fillId="0" borderId="0" xfId="0" applyFont="1"/>
    <xf numFmtId="44" fontId="18" fillId="0" borderId="0" xfId="2" applyFont="1"/>
    <xf numFmtId="44" fontId="18" fillId="0" borderId="6" xfId="2" applyFont="1" applyBorder="1"/>
    <xf numFmtId="44" fontId="18" fillId="0" borderId="7" xfId="2" applyFont="1" applyBorder="1"/>
    <xf numFmtId="44" fontId="19" fillId="0" borderId="8" xfId="2" applyFont="1" applyBorder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0" customWidth="1"/>
    <col min="2" max="2" width="4.140625" style="10" customWidth="1"/>
    <col min="3" max="3" width="54" style="10" customWidth="1"/>
    <col min="4" max="4" width="3.7109375" style="10" customWidth="1"/>
    <col min="5" max="5" width="90.28515625" style="10" customWidth="1"/>
    <col min="6" max="7" width="8.85546875" style="10"/>
    <col min="8" max="8" width="15.42578125" style="10" customWidth="1"/>
    <col min="9" max="9" width="5.140625" style="10" customWidth="1"/>
    <col min="10" max="11" width="8.85546875" style="10"/>
    <col min="12" max="12" width="3" style="10" customWidth="1"/>
    <col min="13" max="15" width="8.85546875" style="10"/>
    <col min="16" max="16" width="7" style="10" customWidth="1"/>
    <col min="17" max="256" width="8.85546875" style="10"/>
    <col min="257" max="257" width="3" style="10" customWidth="1"/>
    <col min="258" max="258" width="4.140625" style="10" customWidth="1"/>
    <col min="259" max="259" width="54" style="10" customWidth="1"/>
    <col min="260" max="260" width="3.7109375" style="10" customWidth="1"/>
    <col min="261" max="261" width="90.28515625" style="10" customWidth="1"/>
    <col min="262" max="263" width="8.85546875" style="10"/>
    <col min="264" max="264" width="15.42578125" style="10" customWidth="1"/>
    <col min="265" max="265" width="5.140625" style="10" customWidth="1"/>
    <col min="266" max="267" width="8.85546875" style="10"/>
    <col min="268" max="268" width="3" style="10" customWidth="1"/>
    <col min="269" max="271" width="8.85546875" style="10"/>
    <col min="272" max="272" width="7" style="10" customWidth="1"/>
    <col min="273" max="512" width="8.85546875" style="10"/>
    <col min="513" max="513" width="3" style="10" customWidth="1"/>
    <col min="514" max="514" width="4.140625" style="10" customWidth="1"/>
    <col min="515" max="515" width="54" style="10" customWidth="1"/>
    <col min="516" max="516" width="3.7109375" style="10" customWidth="1"/>
    <col min="517" max="517" width="90.28515625" style="10" customWidth="1"/>
    <col min="518" max="519" width="8.85546875" style="10"/>
    <col min="520" max="520" width="15.42578125" style="10" customWidth="1"/>
    <col min="521" max="521" width="5.140625" style="10" customWidth="1"/>
    <col min="522" max="523" width="8.85546875" style="10"/>
    <col min="524" max="524" width="3" style="10" customWidth="1"/>
    <col min="525" max="527" width="8.85546875" style="10"/>
    <col min="528" max="528" width="7" style="10" customWidth="1"/>
    <col min="529" max="768" width="8.85546875" style="10"/>
    <col min="769" max="769" width="3" style="10" customWidth="1"/>
    <col min="770" max="770" width="4.140625" style="10" customWidth="1"/>
    <col min="771" max="771" width="54" style="10" customWidth="1"/>
    <col min="772" max="772" width="3.7109375" style="10" customWidth="1"/>
    <col min="773" max="773" width="90.28515625" style="10" customWidth="1"/>
    <col min="774" max="775" width="8.85546875" style="10"/>
    <col min="776" max="776" width="15.42578125" style="10" customWidth="1"/>
    <col min="777" max="777" width="5.140625" style="10" customWidth="1"/>
    <col min="778" max="779" width="8.85546875" style="10"/>
    <col min="780" max="780" width="3" style="10" customWidth="1"/>
    <col min="781" max="783" width="8.85546875" style="10"/>
    <col min="784" max="784" width="7" style="10" customWidth="1"/>
    <col min="785" max="1024" width="8.85546875" style="10"/>
    <col min="1025" max="1025" width="3" style="10" customWidth="1"/>
    <col min="1026" max="1026" width="4.140625" style="10" customWidth="1"/>
    <col min="1027" max="1027" width="54" style="10" customWidth="1"/>
    <col min="1028" max="1028" width="3.7109375" style="10" customWidth="1"/>
    <col min="1029" max="1029" width="90.28515625" style="10" customWidth="1"/>
    <col min="1030" max="1031" width="8.85546875" style="10"/>
    <col min="1032" max="1032" width="15.42578125" style="10" customWidth="1"/>
    <col min="1033" max="1033" width="5.140625" style="10" customWidth="1"/>
    <col min="1034" max="1035" width="8.85546875" style="10"/>
    <col min="1036" max="1036" width="3" style="10" customWidth="1"/>
    <col min="1037" max="1039" width="8.85546875" style="10"/>
    <col min="1040" max="1040" width="7" style="10" customWidth="1"/>
    <col min="1041" max="1280" width="8.85546875" style="10"/>
    <col min="1281" max="1281" width="3" style="10" customWidth="1"/>
    <col min="1282" max="1282" width="4.140625" style="10" customWidth="1"/>
    <col min="1283" max="1283" width="54" style="10" customWidth="1"/>
    <col min="1284" max="1284" width="3.7109375" style="10" customWidth="1"/>
    <col min="1285" max="1285" width="90.28515625" style="10" customWidth="1"/>
    <col min="1286" max="1287" width="8.85546875" style="10"/>
    <col min="1288" max="1288" width="15.42578125" style="10" customWidth="1"/>
    <col min="1289" max="1289" width="5.140625" style="10" customWidth="1"/>
    <col min="1290" max="1291" width="8.85546875" style="10"/>
    <col min="1292" max="1292" width="3" style="10" customWidth="1"/>
    <col min="1293" max="1295" width="8.85546875" style="10"/>
    <col min="1296" max="1296" width="7" style="10" customWidth="1"/>
    <col min="1297" max="1536" width="8.85546875" style="10"/>
    <col min="1537" max="1537" width="3" style="10" customWidth="1"/>
    <col min="1538" max="1538" width="4.140625" style="10" customWidth="1"/>
    <col min="1539" max="1539" width="54" style="10" customWidth="1"/>
    <col min="1540" max="1540" width="3.7109375" style="10" customWidth="1"/>
    <col min="1541" max="1541" width="90.28515625" style="10" customWidth="1"/>
    <col min="1542" max="1543" width="8.85546875" style="10"/>
    <col min="1544" max="1544" width="15.42578125" style="10" customWidth="1"/>
    <col min="1545" max="1545" width="5.140625" style="10" customWidth="1"/>
    <col min="1546" max="1547" width="8.85546875" style="10"/>
    <col min="1548" max="1548" width="3" style="10" customWidth="1"/>
    <col min="1549" max="1551" width="8.85546875" style="10"/>
    <col min="1552" max="1552" width="7" style="10" customWidth="1"/>
    <col min="1553" max="1792" width="8.85546875" style="10"/>
    <col min="1793" max="1793" width="3" style="10" customWidth="1"/>
    <col min="1794" max="1794" width="4.140625" style="10" customWidth="1"/>
    <col min="1795" max="1795" width="54" style="10" customWidth="1"/>
    <col min="1796" max="1796" width="3.7109375" style="10" customWidth="1"/>
    <col min="1797" max="1797" width="90.28515625" style="10" customWidth="1"/>
    <col min="1798" max="1799" width="8.85546875" style="10"/>
    <col min="1800" max="1800" width="15.42578125" style="10" customWidth="1"/>
    <col min="1801" max="1801" width="5.140625" style="10" customWidth="1"/>
    <col min="1802" max="1803" width="8.85546875" style="10"/>
    <col min="1804" max="1804" width="3" style="10" customWidth="1"/>
    <col min="1805" max="1807" width="8.85546875" style="10"/>
    <col min="1808" max="1808" width="7" style="10" customWidth="1"/>
    <col min="1809" max="2048" width="8.85546875" style="10"/>
    <col min="2049" max="2049" width="3" style="10" customWidth="1"/>
    <col min="2050" max="2050" width="4.140625" style="10" customWidth="1"/>
    <col min="2051" max="2051" width="54" style="10" customWidth="1"/>
    <col min="2052" max="2052" width="3.7109375" style="10" customWidth="1"/>
    <col min="2053" max="2053" width="90.28515625" style="10" customWidth="1"/>
    <col min="2054" max="2055" width="8.85546875" style="10"/>
    <col min="2056" max="2056" width="15.42578125" style="10" customWidth="1"/>
    <col min="2057" max="2057" width="5.140625" style="10" customWidth="1"/>
    <col min="2058" max="2059" width="8.85546875" style="10"/>
    <col min="2060" max="2060" width="3" style="10" customWidth="1"/>
    <col min="2061" max="2063" width="8.85546875" style="10"/>
    <col min="2064" max="2064" width="7" style="10" customWidth="1"/>
    <col min="2065" max="2304" width="8.85546875" style="10"/>
    <col min="2305" max="2305" width="3" style="10" customWidth="1"/>
    <col min="2306" max="2306" width="4.140625" style="10" customWidth="1"/>
    <col min="2307" max="2307" width="54" style="10" customWidth="1"/>
    <col min="2308" max="2308" width="3.7109375" style="10" customWidth="1"/>
    <col min="2309" max="2309" width="90.28515625" style="10" customWidth="1"/>
    <col min="2310" max="2311" width="8.85546875" style="10"/>
    <col min="2312" max="2312" width="15.42578125" style="10" customWidth="1"/>
    <col min="2313" max="2313" width="5.140625" style="10" customWidth="1"/>
    <col min="2314" max="2315" width="8.85546875" style="10"/>
    <col min="2316" max="2316" width="3" style="10" customWidth="1"/>
    <col min="2317" max="2319" width="8.85546875" style="10"/>
    <col min="2320" max="2320" width="7" style="10" customWidth="1"/>
    <col min="2321" max="2560" width="8.85546875" style="10"/>
    <col min="2561" max="2561" width="3" style="10" customWidth="1"/>
    <col min="2562" max="2562" width="4.140625" style="10" customWidth="1"/>
    <col min="2563" max="2563" width="54" style="10" customWidth="1"/>
    <col min="2564" max="2564" width="3.7109375" style="10" customWidth="1"/>
    <col min="2565" max="2565" width="90.28515625" style="10" customWidth="1"/>
    <col min="2566" max="2567" width="8.85546875" style="10"/>
    <col min="2568" max="2568" width="15.42578125" style="10" customWidth="1"/>
    <col min="2569" max="2569" width="5.140625" style="10" customWidth="1"/>
    <col min="2570" max="2571" width="8.85546875" style="10"/>
    <col min="2572" max="2572" width="3" style="10" customWidth="1"/>
    <col min="2573" max="2575" width="8.85546875" style="10"/>
    <col min="2576" max="2576" width="7" style="10" customWidth="1"/>
    <col min="2577" max="2816" width="8.85546875" style="10"/>
    <col min="2817" max="2817" width="3" style="10" customWidth="1"/>
    <col min="2818" max="2818" width="4.140625" style="10" customWidth="1"/>
    <col min="2819" max="2819" width="54" style="10" customWidth="1"/>
    <col min="2820" max="2820" width="3.7109375" style="10" customWidth="1"/>
    <col min="2821" max="2821" width="90.28515625" style="10" customWidth="1"/>
    <col min="2822" max="2823" width="8.85546875" style="10"/>
    <col min="2824" max="2824" width="15.42578125" style="10" customWidth="1"/>
    <col min="2825" max="2825" width="5.140625" style="10" customWidth="1"/>
    <col min="2826" max="2827" width="8.85546875" style="10"/>
    <col min="2828" max="2828" width="3" style="10" customWidth="1"/>
    <col min="2829" max="2831" width="8.85546875" style="10"/>
    <col min="2832" max="2832" width="7" style="10" customWidth="1"/>
    <col min="2833" max="3072" width="8.85546875" style="10"/>
    <col min="3073" max="3073" width="3" style="10" customWidth="1"/>
    <col min="3074" max="3074" width="4.140625" style="10" customWidth="1"/>
    <col min="3075" max="3075" width="54" style="10" customWidth="1"/>
    <col min="3076" max="3076" width="3.7109375" style="10" customWidth="1"/>
    <col min="3077" max="3077" width="90.28515625" style="10" customWidth="1"/>
    <col min="3078" max="3079" width="8.85546875" style="10"/>
    <col min="3080" max="3080" width="15.42578125" style="10" customWidth="1"/>
    <col min="3081" max="3081" width="5.140625" style="10" customWidth="1"/>
    <col min="3082" max="3083" width="8.85546875" style="10"/>
    <col min="3084" max="3084" width="3" style="10" customWidth="1"/>
    <col min="3085" max="3087" width="8.85546875" style="10"/>
    <col min="3088" max="3088" width="7" style="10" customWidth="1"/>
    <col min="3089" max="3328" width="8.85546875" style="10"/>
    <col min="3329" max="3329" width="3" style="10" customWidth="1"/>
    <col min="3330" max="3330" width="4.140625" style="10" customWidth="1"/>
    <col min="3331" max="3331" width="54" style="10" customWidth="1"/>
    <col min="3332" max="3332" width="3.7109375" style="10" customWidth="1"/>
    <col min="3333" max="3333" width="90.28515625" style="10" customWidth="1"/>
    <col min="3334" max="3335" width="8.85546875" style="10"/>
    <col min="3336" max="3336" width="15.42578125" style="10" customWidth="1"/>
    <col min="3337" max="3337" width="5.140625" style="10" customWidth="1"/>
    <col min="3338" max="3339" width="8.85546875" style="10"/>
    <col min="3340" max="3340" width="3" style="10" customWidth="1"/>
    <col min="3341" max="3343" width="8.85546875" style="10"/>
    <col min="3344" max="3344" width="7" style="10" customWidth="1"/>
    <col min="3345" max="3584" width="8.85546875" style="10"/>
    <col min="3585" max="3585" width="3" style="10" customWidth="1"/>
    <col min="3586" max="3586" width="4.140625" style="10" customWidth="1"/>
    <col min="3587" max="3587" width="54" style="10" customWidth="1"/>
    <col min="3588" max="3588" width="3.7109375" style="10" customWidth="1"/>
    <col min="3589" max="3589" width="90.28515625" style="10" customWidth="1"/>
    <col min="3590" max="3591" width="8.85546875" style="10"/>
    <col min="3592" max="3592" width="15.42578125" style="10" customWidth="1"/>
    <col min="3593" max="3593" width="5.140625" style="10" customWidth="1"/>
    <col min="3594" max="3595" width="8.85546875" style="10"/>
    <col min="3596" max="3596" width="3" style="10" customWidth="1"/>
    <col min="3597" max="3599" width="8.85546875" style="10"/>
    <col min="3600" max="3600" width="7" style="10" customWidth="1"/>
    <col min="3601" max="3840" width="8.85546875" style="10"/>
    <col min="3841" max="3841" width="3" style="10" customWidth="1"/>
    <col min="3842" max="3842" width="4.140625" style="10" customWidth="1"/>
    <col min="3843" max="3843" width="54" style="10" customWidth="1"/>
    <col min="3844" max="3844" width="3.7109375" style="10" customWidth="1"/>
    <col min="3845" max="3845" width="90.28515625" style="10" customWidth="1"/>
    <col min="3846" max="3847" width="8.85546875" style="10"/>
    <col min="3848" max="3848" width="15.42578125" style="10" customWidth="1"/>
    <col min="3849" max="3849" width="5.140625" style="10" customWidth="1"/>
    <col min="3850" max="3851" width="8.85546875" style="10"/>
    <col min="3852" max="3852" width="3" style="10" customWidth="1"/>
    <col min="3853" max="3855" width="8.85546875" style="10"/>
    <col min="3856" max="3856" width="7" style="10" customWidth="1"/>
    <col min="3857" max="4096" width="8.85546875" style="10"/>
    <col min="4097" max="4097" width="3" style="10" customWidth="1"/>
    <col min="4098" max="4098" width="4.140625" style="10" customWidth="1"/>
    <col min="4099" max="4099" width="54" style="10" customWidth="1"/>
    <col min="4100" max="4100" width="3.7109375" style="10" customWidth="1"/>
    <col min="4101" max="4101" width="90.28515625" style="10" customWidth="1"/>
    <col min="4102" max="4103" width="8.85546875" style="10"/>
    <col min="4104" max="4104" width="15.42578125" style="10" customWidth="1"/>
    <col min="4105" max="4105" width="5.140625" style="10" customWidth="1"/>
    <col min="4106" max="4107" width="8.85546875" style="10"/>
    <col min="4108" max="4108" width="3" style="10" customWidth="1"/>
    <col min="4109" max="4111" width="8.85546875" style="10"/>
    <col min="4112" max="4112" width="7" style="10" customWidth="1"/>
    <col min="4113" max="4352" width="8.85546875" style="10"/>
    <col min="4353" max="4353" width="3" style="10" customWidth="1"/>
    <col min="4354" max="4354" width="4.140625" style="10" customWidth="1"/>
    <col min="4355" max="4355" width="54" style="10" customWidth="1"/>
    <col min="4356" max="4356" width="3.7109375" style="10" customWidth="1"/>
    <col min="4357" max="4357" width="90.28515625" style="10" customWidth="1"/>
    <col min="4358" max="4359" width="8.85546875" style="10"/>
    <col min="4360" max="4360" width="15.42578125" style="10" customWidth="1"/>
    <col min="4361" max="4361" width="5.140625" style="10" customWidth="1"/>
    <col min="4362" max="4363" width="8.85546875" style="10"/>
    <col min="4364" max="4364" width="3" style="10" customWidth="1"/>
    <col min="4365" max="4367" width="8.85546875" style="10"/>
    <col min="4368" max="4368" width="7" style="10" customWidth="1"/>
    <col min="4369" max="4608" width="8.85546875" style="10"/>
    <col min="4609" max="4609" width="3" style="10" customWidth="1"/>
    <col min="4610" max="4610" width="4.140625" style="10" customWidth="1"/>
    <col min="4611" max="4611" width="54" style="10" customWidth="1"/>
    <col min="4612" max="4612" width="3.7109375" style="10" customWidth="1"/>
    <col min="4613" max="4613" width="90.28515625" style="10" customWidth="1"/>
    <col min="4614" max="4615" width="8.85546875" style="10"/>
    <col min="4616" max="4616" width="15.42578125" style="10" customWidth="1"/>
    <col min="4617" max="4617" width="5.140625" style="10" customWidth="1"/>
    <col min="4618" max="4619" width="8.85546875" style="10"/>
    <col min="4620" max="4620" width="3" style="10" customWidth="1"/>
    <col min="4621" max="4623" width="8.85546875" style="10"/>
    <col min="4624" max="4624" width="7" style="10" customWidth="1"/>
    <col min="4625" max="4864" width="8.85546875" style="10"/>
    <col min="4865" max="4865" width="3" style="10" customWidth="1"/>
    <col min="4866" max="4866" width="4.140625" style="10" customWidth="1"/>
    <col min="4867" max="4867" width="54" style="10" customWidth="1"/>
    <col min="4868" max="4868" width="3.7109375" style="10" customWidth="1"/>
    <col min="4869" max="4869" width="90.28515625" style="10" customWidth="1"/>
    <col min="4870" max="4871" width="8.85546875" style="10"/>
    <col min="4872" max="4872" width="15.42578125" style="10" customWidth="1"/>
    <col min="4873" max="4873" width="5.140625" style="10" customWidth="1"/>
    <col min="4874" max="4875" width="8.85546875" style="10"/>
    <col min="4876" max="4876" width="3" style="10" customWidth="1"/>
    <col min="4877" max="4879" width="8.85546875" style="10"/>
    <col min="4880" max="4880" width="7" style="10" customWidth="1"/>
    <col min="4881" max="5120" width="8.85546875" style="10"/>
    <col min="5121" max="5121" width="3" style="10" customWidth="1"/>
    <col min="5122" max="5122" width="4.140625" style="10" customWidth="1"/>
    <col min="5123" max="5123" width="54" style="10" customWidth="1"/>
    <col min="5124" max="5124" width="3.7109375" style="10" customWidth="1"/>
    <col min="5125" max="5125" width="90.28515625" style="10" customWidth="1"/>
    <col min="5126" max="5127" width="8.85546875" style="10"/>
    <col min="5128" max="5128" width="15.42578125" style="10" customWidth="1"/>
    <col min="5129" max="5129" width="5.140625" style="10" customWidth="1"/>
    <col min="5130" max="5131" width="8.85546875" style="10"/>
    <col min="5132" max="5132" width="3" style="10" customWidth="1"/>
    <col min="5133" max="5135" width="8.85546875" style="10"/>
    <col min="5136" max="5136" width="7" style="10" customWidth="1"/>
    <col min="5137" max="5376" width="8.85546875" style="10"/>
    <col min="5377" max="5377" width="3" style="10" customWidth="1"/>
    <col min="5378" max="5378" width="4.140625" style="10" customWidth="1"/>
    <col min="5379" max="5379" width="54" style="10" customWidth="1"/>
    <col min="5380" max="5380" width="3.7109375" style="10" customWidth="1"/>
    <col min="5381" max="5381" width="90.28515625" style="10" customWidth="1"/>
    <col min="5382" max="5383" width="8.85546875" style="10"/>
    <col min="5384" max="5384" width="15.42578125" style="10" customWidth="1"/>
    <col min="5385" max="5385" width="5.140625" style="10" customWidth="1"/>
    <col min="5386" max="5387" width="8.85546875" style="10"/>
    <col min="5388" max="5388" width="3" style="10" customWidth="1"/>
    <col min="5389" max="5391" width="8.85546875" style="10"/>
    <col min="5392" max="5392" width="7" style="10" customWidth="1"/>
    <col min="5393" max="5632" width="8.85546875" style="10"/>
    <col min="5633" max="5633" width="3" style="10" customWidth="1"/>
    <col min="5634" max="5634" width="4.140625" style="10" customWidth="1"/>
    <col min="5635" max="5635" width="54" style="10" customWidth="1"/>
    <col min="5636" max="5636" width="3.7109375" style="10" customWidth="1"/>
    <col min="5637" max="5637" width="90.28515625" style="10" customWidth="1"/>
    <col min="5638" max="5639" width="8.85546875" style="10"/>
    <col min="5640" max="5640" width="15.42578125" style="10" customWidth="1"/>
    <col min="5641" max="5641" width="5.140625" style="10" customWidth="1"/>
    <col min="5642" max="5643" width="8.85546875" style="10"/>
    <col min="5644" max="5644" width="3" style="10" customWidth="1"/>
    <col min="5645" max="5647" width="8.85546875" style="10"/>
    <col min="5648" max="5648" width="7" style="10" customWidth="1"/>
    <col min="5649" max="5888" width="8.85546875" style="10"/>
    <col min="5889" max="5889" width="3" style="10" customWidth="1"/>
    <col min="5890" max="5890" width="4.140625" style="10" customWidth="1"/>
    <col min="5891" max="5891" width="54" style="10" customWidth="1"/>
    <col min="5892" max="5892" width="3.7109375" style="10" customWidth="1"/>
    <col min="5893" max="5893" width="90.28515625" style="10" customWidth="1"/>
    <col min="5894" max="5895" width="8.85546875" style="10"/>
    <col min="5896" max="5896" width="15.42578125" style="10" customWidth="1"/>
    <col min="5897" max="5897" width="5.140625" style="10" customWidth="1"/>
    <col min="5898" max="5899" width="8.85546875" style="10"/>
    <col min="5900" max="5900" width="3" style="10" customWidth="1"/>
    <col min="5901" max="5903" width="8.85546875" style="10"/>
    <col min="5904" max="5904" width="7" style="10" customWidth="1"/>
    <col min="5905" max="6144" width="8.85546875" style="10"/>
    <col min="6145" max="6145" width="3" style="10" customWidth="1"/>
    <col min="6146" max="6146" width="4.140625" style="10" customWidth="1"/>
    <col min="6147" max="6147" width="54" style="10" customWidth="1"/>
    <col min="6148" max="6148" width="3.7109375" style="10" customWidth="1"/>
    <col min="6149" max="6149" width="90.28515625" style="10" customWidth="1"/>
    <col min="6150" max="6151" width="8.85546875" style="10"/>
    <col min="6152" max="6152" width="15.42578125" style="10" customWidth="1"/>
    <col min="6153" max="6153" width="5.140625" style="10" customWidth="1"/>
    <col min="6154" max="6155" width="8.85546875" style="10"/>
    <col min="6156" max="6156" width="3" style="10" customWidth="1"/>
    <col min="6157" max="6159" width="8.85546875" style="10"/>
    <col min="6160" max="6160" width="7" style="10" customWidth="1"/>
    <col min="6161" max="6400" width="8.85546875" style="10"/>
    <col min="6401" max="6401" width="3" style="10" customWidth="1"/>
    <col min="6402" max="6402" width="4.140625" style="10" customWidth="1"/>
    <col min="6403" max="6403" width="54" style="10" customWidth="1"/>
    <col min="6404" max="6404" width="3.7109375" style="10" customWidth="1"/>
    <col min="6405" max="6405" width="90.28515625" style="10" customWidth="1"/>
    <col min="6406" max="6407" width="8.85546875" style="10"/>
    <col min="6408" max="6408" width="15.42578125" style="10" customWidth="1"/>
    <col min="6409" max="6409" width="5.140625" style="10" customWidth="1"/>
    <col min="6410" max="6411" width="8.85546875" style="10"/>
    <col min="6412" max="6412" width="3" style="10" customWidth="1"/>
    <col min="6413" max="6415" width="8.85546875" style="10"/>
    <col min="6416" max="6416" width="7" style="10" customWidth="1"/>
    <col min="6417" max="6656" width="8.85546875" style="10"/>
    <col min="6657" max="6657" width="3" style="10" customWidth="1"/>
    <col min="6658" max="6658" width="4.140625" style="10" customWidth="1"/>
    <col min="6659" max="6659" width="54" style="10" customWidth="1"/>
    <col min="6660" max="6660" width="3.7109375" style="10" customWidth="1"/>
    <col min="6661" max="6661" width="90.28515625" style="10" customWidth="1"/>
    <col min="6662" max="6663" width="8.85546875" style="10"/>
    <col min="6664" max="6664" width="15.42578125" style="10" customWidth="1"/>
    <col min="6665" max="6665" width="5.140625" style="10" customWidth="1"/>
    <col min="6666" max="6667" width="8.85546875" style="10"/>
    <col min="6668" max="6668" width="3" style="10" customWidth="1"/>
    <col min="6669" max="6671" width="8.85546875" style="10"/>
    <col min="6672" max="6672" width="7" style="10" customWidth="1"/>
    <col min="6673" max="6912" width="8.85546875" style="10"/>
    <col min="6913" max="6913" width="3" style="10" customWidth="1"/>
    <col min="6914" max="6914" width="4.140625" style="10" customWidth="1"/>
    <col min="6915" max="6915" width="54" style="10" customWidth="1"/>
    <col min="6916" max="6916" width="3.7109375" style="10" customWidth="1"/>
    <col min="6917" max="6917" width="90.28515625" style="10" customWidth="1"/>
    <col min="6918" max="6919" width="8.85546875" style="10"/>
    <col min="6920" max="6920" width="15.42578125" style="10" customWidth="1"/>
    <col min="6921" max="6921" width="5.140625" style="10" customWidth="1"/>
    <col min="6922" max="6923" width="8.85546875" style="10"/>
    <col min="6924" max="6924" width="3" style="10" customWidth="1"/>
    <col min="6925" max="6927" width="8.85546875" style="10"/>
    <col min="6928" max="6928" width="7" style="10" customWidth="1"/>
    <col min="6929" max="7168" width="8.85546875" style="10"/>
    <col min="7169" max="7169" width="3" style="10" customWidth="1"/>
    <col min="7170" max="7170" width="4.140625" style="10" customWidth="1"/>
    <col min="7171" max="7171" width="54" style="10" customWidth="1"/>
    <col min="7172" max="7172" width="3.7109375" style="10" customWidth="1"/>
    <col min="7173" max="7173" width="90.28515625" style="10" customWidth="1"/>
    <col min="7174" max="7175" width="8.85546875" style="10"/>
    <col min="7176" max="7176" width="15.42578125" style="10" customWidth="1"/>
    <col min="7177" max="7177" width="5.140625" style="10" customWidth="1"/>
    <col min="7178" max="7179" width="8.85546875" style="10"/>
    <col min="7180" max="7180" width="3" style="10" customWidth="1"/>
    <col min="7181" max="7183" width="8.85546875" style="10"/>
    <col min="7184" max="7184" width="7" style="10" customWidth="1"/>
    <col min="7185" max="7424" width="8.85546875" style="10"/>
    <col min="7425" max="7425" width="3" style="10" customWidth="1"/>
    <col min="7426" max="7426" width="4.140625" style="10" customWidth="1"/>
    <col min="7427" max="7427" width="54" style="10" customWidth="1"/>
    <col min="7428" max="7428" width="3.7109375" style="10" customWidth="1"/>
    <col min="7429" max="7429" width="90.28515625" style="10" customWidth="1"/>
    <col min="7430" max="7431" width="8.85546875" style="10"/>
    <col min="7432" max="7432" width="15.42578125" style="10" customWidth="1"/>
    <col min="7433" max="7433" width="5.140625" style="10" customWidth="1"/>
    <col min="7434" max="7435" width="8.85546875" style="10"/>
    <col min="7436" max="7436" width="3" style="10" customWidth="1"/>
    <col min="7437" max="7439" width="8.85546875" style="10"/>
    <col min="7440" max="7440" width="7" style="10" customWidth="1"/>
    <col min="7441" max="7680" width="8.85546875" style="10"/>
    <col min="7681" max="7681" width="3" style="10" customWidth="1"/>
    <col min="7682" max="7682" width="4.140625" style="10" customWidth="1"/>
    <col min="7683" max="7683" width="54" style="10" customWidth="1"/>
    <col min="7684" max="7684" width="3.7109375" style="10" customWidth="1"/>
    <col min="7685" max="7685" width="90.28515625" style="10" customWidth="1"/>
    <col min="7686" max="7687" width="8.85546875" style="10"/>
    <col min="7688" max="7688" width="15.42578125" style="10" customWidth="1"/>
    <col min="7689" max="7689" width="5.140625" style="10" customWidth="1"/>
    <col min="7690" max="7691" width="8.85546875" style="10"/>
    <col min="7692" max="7692" width="3" style="10" customWidth="1"/>
    <col min="7693" max="7695" width="8.85546875" style="10"/>
    <col min="7696" max="7696" width="7" style="10" customWidth="1"/>
    <col min="7697" max="7936" width="8.85546875" style="10"/>
    <col min="7937" max="7937" width="3" style="10" customWidth="1"/>
    <col min="7938" max="7938" width="4.140625" style="10" customWidth="1"/>
    <col min="7939" max="7939" width="54" style="10" customWidth="1"/>
    <col min="7940" max="7940" width="3.7109375" style="10" customWidth="1"/>
    <col min="7941" max="7941" width="90.28515625" style="10" customWidth="1"/>
    <col min="7942" max="7943" width="8.85546875" style="10"/>
    <col min="7944" max="7944" width="15.42578125" style="10" customWidth="1"/>
    <col min="7945" max="7945" width="5.140625" style="10" customWidth="1"/>
    <col min="7946" max="7947" width="8.85546875" style="10"/>
    <col min="7948" max="7948" width="3" style="10" customWidth="1"/>
    <col min="7949" max="7951" width="8.85546875" style="10"/>
    <col min="7952" max="7952" width="7" style="10" customWidth="1"/>
    <col min="7953" max="8192" width="8.85546875" style="10"/>
    <col min="8193" max="8193" width="3" style="10" customWidth="1"/>
    <col min="8194" max="8194" width="4.140625" style="10" customWidth="1"/>
    <col min="8195" max="8195" width="54" style="10" customWidth="1"/>
    <col min="8196" max="8196" width="3.7109375" style="10" customWidth="1"/>
    <col min="8197" max="8197" width="90.28515625" style="10" customWidth="1"/>
    <col min="8198" max="8199" width="8.85546875" style="10"/>
    <col min="8200" max="8200" width="15.42578125" style="10" customWidth="1"/>
    <col min="8201" max="8201" width="5.140625" style="10" customWidth="1"/>
    <col min="8202" max="8203" width="8.85546875" style="10"/>
    <col min="8204" max="8204" width="3" style="10" customWidth="1"/>
    <col min="8205" max="8207" width="8.85546875" style="10"/>
    <col min="8208" max="8208" width="7" style="10" customWidth="1"/>
    <col min="8209" max="8448" width="8.85546875" style="10"/>
    <col min="8449" max="8449" width="3" style="10" customWidth="1"/>
    <col min="8450" max="8450" width="4.140625" style="10" customWidth="1"/>
    <col min="8451" max="8451" width="54" style="10" customWidth="1"/>
    <col min="8452" max="8452" width="3.7109375" style="10" customWidth="1"/>
    <col min="8453" max="8453" width="90.28515625" style="10" customWidth="1"/>
    <col min="8454" max="8455" width="8.85546875" style="10"/>
    <col min="8456" max="8456" width="15.42578125" style="10" customWidth="1"/>
    <col min="8457" max="8457" width="5.140625" style="10" customWidth="1"/>
    <col min="8458" max="8459" width="8.85546875" style="10"/>
    <col min="8460" max="8460" width="3" style="10" customWidth="1"/>
    <col min="8461" max="8463" width="8.85546875" style="10"/>
    <col min="8464" max="8464" width="7" style="10" customWidth="1"/>
    <col min="8465" max="8704" width="8.85546875" style="10"/>
    <col min="8705" max="8705" width="3" style="10" customWidth="1"/>
    <col min="8706" max="8706" width="4.140625" style="10" customWidth="1"/>
    <col min="8707" max="8707" width="54" style="10" customWidth="1"/>
    <col min="8708" max="8708" width="3.7109375" style="10" customWidth="1"/>
    <col min="8709" max="8709" width="90.28515625" style="10" customWidth="1"/>
    <col min="8710" max="8711" width="8.85546875" style="10"/>
    <col min="8712" max="8712" width="15.42578125" style="10" customWidth="1"/>
    <col min="8713" max="8713" width="5.140625" style="10" customWidth="1"/>
    <col min="8714" max="8715" width="8.85546875" style="10"/>
    <col min="8716" max="8716" width="3" style="10" customWidth="1"/>
    <col min="8717" max="8719" width="8.85546875" style="10"/>
    <col min="8720" max="8720" width="7" style="10" customWidth="1"/>
    <col min="8721" max="8960" width="8.85546875" style="10"/>
    <col min="8961" max="8961" width="3" style="10" customWidth="1"/>
    <col min="8962" max="8962" width="4.140625" style="10" customWidth="1"/>
    <col min="8963" max="8963" width="54" style="10" customWidth="1"/>
    <col min="8964" max="8964" width="3.7109375" style="10" customWidth="1"/>
    <col min="8965" max="8965" width="90.28515625" style="10" customWidth="1"/>
    <col min="8966" max="8967" width="8.85546875" style="10"/>
    <col min="8968" max="8968" width="15.42578125" style="10" customWidth="1"/>
    <col min="8969" max="8969" width="5.140625" style="10" customWidth="1"/>
    <col min="8970" max="8971" width="8.85546875" style="10"/>
    <col min="8972" max="8972" width="3" style="10" customWidth="1"/>
    <col min="8973" max="8975" width="8.85546875" style="10"/>
    <col min="8976" max="8976" width="7" style="10" customWidth="1"/>
    <col min="8977" max="9216" width="8.85546875" style="10"/>
    <col min="9217" max="9217" width="3" style="10" customWidth="1"/>
    <col min="9218" max="9218" width="4.140625" style="10" customWidth="1"/>
    <col min="9219" max="9219" width="54" style="10" customWidth="1"/>
    <col min="9220" max="9220" width="3.7109375" style="10" customWidth="1"/>
    <col min="9221" max="9221" width="90.28515625" style="10" customWidth="1"/>
    <col min="9222" max="9223" width="8.85546875" style="10"/>
    <col min="9224" max="9224" width="15.42578125" style="10" customWidth="1"/>
    <col min="9225" max="9225" width="5.140625" style="10" customWidth="1"/>
    <col min="9226" max="9227" width="8.85546875" style="10"/>
    <col min="9228" max="9228" width="3" style="10" customWidth="1"/>
    <col min="9229" max="9231" width="8.85546875" style="10"/>
    <col min="9232" max="9232" width="7" style="10" customWidth="1"/>
    <col min="9233" max="9472" width="8.85546875" style="10"/>
    <col min="9473" max="9473" width="3" style="10" customWidth="1"/>
    <col min="9474" max="9474" width="4.140625" style="10" customWidth="1"/>
    <col min="9475" max="9475" width="54" style="10" customWidth="1"/>
    <col min="9476" max="9476" width="3.7109375" style="10" customWidth="1"/>
    <col min="9477" max="9477" width="90.28515625" style="10" customWidth="1"/>
    <col min="9478" max="9479" width="8.85546875" style="10"/>
    <col min="9480" max="9480" width="15.42578125" style="10" customWidth="1"/>
    <col min="9481" max="9481" width="5.140625" style="10" customWidth="1"/>
    <col min="9482" max="9483" width="8.85546875" style="10"/>
    <col min="9484" max="9484" width="3" style="10" customWidth="1"/>
    <col min="9485" max="9487" width="8.85546875" style="10"/>
    <col min="9488" max="9488" width="7" style="10" customWidth="1"/>
    <col min="9489" max="9728" width="8.85546875" style="10"/>
    <col min="9729" max="9729" width="3" style="10" customWidth="1"/>
    <col min="9730" max="9730" width="4.140625" style="10" customWidth="1"/>
    <col min="9731" max="9731" width="54" style="10" customWidth="1"/>
    <col min="9732" max="9732" width="3.7109375" style="10" customWidth="1"/>
    <col min="9733" max="9733" width="90.28515625" style="10" customWidth="1"/>
    <col min="9734" max="9735" width="8.85546875" style="10"/>
    <col min="9736" max="9736" width="15.42578125" style="10" customWidth="1"/>
    <col min="9737" max="9737" width="5.140625" style="10" customWidth="1"/>
    <col min="9738" max="9739" width="8.85546875" style="10"/>
    <col min="9740" max="9740" width="3" style="10" customWidth="1"/>
    <col min="9741" max="9743" width="8.85546875" style="10"/>
    <col min="9744" max="9744" width="7" style="10" customWidth="1"/>
    <col min="9745" max="9984" width="8.85546875" style="10"/>
    <col min="9985" max="9985" width="3" style="10" customWidth="1"/>
    <col min="9986" max="9986" width="4.140625" style="10" customWidth="1"/>
    <col min="9987" max="9987" width="54" style="10" customWidth="1"/>
    <col min="9988" max="9988" width="3.7109375" style="10" customWidth="1"/>
    <col min="9989" max="9989" width="90.28515625" style="10" customWidth="1"/>
    <col min="9990" max="9991" width="8.85546875" style="10"/>
    <col min="9992" max="9992" width="15.42578125" style="10" customWidth="1"/>
    <col min="9993" max="9993" width="5.140625" style="10" customWidth="1"/>
    <col min="9994" max="9995" width="8.85546875" style="10"/>
    <col min="9996" max="9996" width="3" style="10" customWidth="1"/>
    <col min="9997" max="9999" width="8.85546875" style="10"/>
    <col min="10000" max="10000" width="7" style="10" customWidth="1"/>
    <col min="10001" max="10240" width="8.85546875" style="10"/>
    <col min="10241" max="10241" width="3" style="10" customWidth="1"/>
    <col min="10242" max="10242" width="4.140625" style="10" customWidth="1"/>
    <col min="10243" max="10243" width="54" style="10" customWidth="1"/>
    <col min="10244" max="10244" width="3.7109375" style="10" customWidth="1"/>
    <col min="10245" max="10245" width="90.28515625" style="10" customWidth="1"/>
    <col min="10246" max="10247" width="8.85546875" style="10"/>
    <col min="10248" max="10248" width="15.42578125" style="10" customWidth="1"/>
    <col min="10249" max="10249" width="5.140625" style="10" customWidth="1"/>
    <col min="10250" max="10251" width="8.85546875" style="10"/>
    <col min="10252" max="10252" width="3" style="10" customWidth="1"/>
    <col min="10253" max="10255" width="8.85546875" style="10"/>
    <col min="10256" max="10256" width="7" style="10" customWidth="1"/>
    <col min="10257" max="10496" width="8.85546875" style="10"/>
    <col min="10497" max="10497" width="3" style="10" customWidth="1"/>
    <col min="10498" max="10498" width="4.140625" style="10" customWidth="1"/>
    <col min="10499" max="10499" width="54" style="10" customWidth="1"/>
    <col min="10500" max="10500" width="3.7109375" style="10" customWidth="1"/>
    <col min="10501" max="10501" width="90.28515625" style="10" customWidth="1"/>
    <col min="10502" max="10503" width="8.85546875" style="10"/>
    <col min="10504" max="10504" width="15.42578125" style="10" customWidth="1"/>
    <col min="10505" max="10505" width="5.140625" style="10" customWidth="1"/>
    <col min="10506" max="10507" width="8.85546875" style="10"/>
    <col min="10508" max="10508" width="3" style="10" customWidth="1"/>
    <col min="10509" max="10511" width="8.85546875" style="10"/>
    <col min="10512" max="10512" width="7" style="10" customWidth="1"/>
    <col min="10513" max="10752" width="8.85546875" style="10"/>
    <col min="10753" max="10753" width="3" style="10" customWidth="1"/>
    <col min="10754" max="10754" width="4.140625" style="10" customWidth="1"/>
    <col min="10755" max="10755" width="54" style="10" customWidth="1"/>
    <col min="10756" max="10756" width="3.7109375" style="10" customWidth="1"/>
    <col min="10757" max="10757" width="90.28515625" style="10" customWidth="1"/>
    <col min="10758" max="10759" width="8.85546875" style="10"/>
    <col min="10760" max="10760" width="15.42578125" style="10" customWidth="1"/>
    <col min="10761" max="10761" width="5.140625" style="10" customWidth="1"/>
    <col min="10762" max="10763" width="8.85546875" style="10"/>
    <col min="10764" max="10764" width="3" style="10" customWidth="1"/>
    <col min="10765" max="10767" width="8.85546875" style="10"/>
    <col min="10768" max="10768" width="7" style="10" customWidth="1"/>
    <col min="10769" max="11008" width="8.85546875" style="10"/>
    <col min="11009" max="11009" width="3" style="10" customWidth="1"/>
    <col min="11010" max="11010" width="4.140625" style="10" customWidth="1"/>
    <col min="11011" max="11011" width="54" style="10" customWidth="1"/>
    <col min="11012" max="11012" width="3.7109375" style="10" customWidth="1"/>
    <col min="11013" max="11013" width="90.28515625" style="10" customWidth="1"/>
    <col min="11014" max="11015" width="8.85546875" style="10"/>
    <col min="11016" max="11016" width="15.42578125" style="10" customWidth="1"/>
    <col min="11017" max="11017" width="5.140625" style="10" customWidth="1"/>
    <col min="11018" max="11019" width="8.85546875" style="10"/>
    <col min="11020" max="11020" width="3" style="10" customWidth="1"/>
    <col min="11021" max="11023" width="8.85546875" style="10"/>
    <col min="11024" max="11024" width="7" style="10" customWidth="1"/>
    <col min="11025" max="11264" width="8.85546875" style="10"/>
    <col min="11265" max="11265" width="3" style="10" customWidth="1"/>
    <col min="11266" max="11266" width="4.140625" style="10" customWidth="1"/>
    <col min="11267" max="11267" width="54" style="10" customWidth="1"/>
    <col min="11268" max="11268" width="3.7109375" style="10" customWidth="1"/>
    <col min="11269" max="11269" width="90.28515625" style="10" customWidth="1"/>
    <col min="11270" max="11271" width="8.85546875" style="10"/>
    <col min="11272" max="11272" width="15.42578125" style="10" customWidth="1"/>
    <col min="11273" max="11273" width="5.140625" style="10" customWidth="1"/>
    <col min="11274" max="11275" width="8.85546875" style="10"/>
    <col min="11276" max="11276" width="3" style="10" customWidth="1"/>
    <col min="11277" max="11279" width="8.85546875" style="10"/>
    <col min="11280" max="11280" width="7" style="10" customWidth="1"/>
    <col min="11281" max="11520" width="8.85546875" style="10"/>
    <col min="11521" max="11521" width="3" style="10" customWidth="1"/>
    <col min="11522" max="11522" width="4.140625" style="10" customWidth="1"/>
    <col min="11523" max="11523" width="54" style="10" customWidth="1"/>
    <col min="11524" max="11524" width="3.7109375" style="10" customWidth="1"/>
    <col min="11525" max="11525" width="90.28515625" style="10" customWidth="1"/>
    <col min="11526" max="11527" width="8.85546875" style="10"/>
    <col min="11528" max="11528" width="15.42578125" style="10" customWidth="1"/>
    <col min="11529" max="11529" width="5.140625" style="10" customWidth="1"/>
    <col min="11530" max="11531" width="8.85546875" style="10"/>
    <col min="11532" max="11532" width="3" style="10" customWidth="1"/>
    <col min="11533" max="11535" width="8.85546875" style="10"/>
    <col min="11536" max="11536" width="7" style="10" customWidth="1"/>
    <col min="11537" max="11776" width="8.85546875" style="10"/>
    <col min="11777" max="11777" width="3" style="10" customWidth="1"/>
    <col min="11778" max="11778" width="4.140625" style="10" customWidth="1"/>
    <col min="11779" max="11779" width="54" style="10" customWidth="1"/>
    <col min="11780" max="11780" width="3.7109375" style="10" customWidth="1"/>
    <col min="11781" max="11781" width="90.28515625" style="10" customWidth="1"/>
    <col min="11782" max="11783" width="8.85546875" style="10"/>
    <col min="11784" max="11784" width="15.42578125" style="10" customWidth="1"/>
    <col min="11785" max="11785" width="5.140625" style="10" customWidth="1"/>
    <col min="11786" max="11787" width="8.85546875" style="10"/>
    <col min="11788" max="11788" width="3" style="10" customWidth="1"/>
    <col min="11789" max="11791" width="8.85546875" style="10"/>
    <col min="11792" max="11792" width="7" style="10" customWidth="1"/>
    <col min="11793" max="12032" width="8.85546875" style="10"/>
    <col min="12033" max="12033" width="3" style="10" customWidth="1"/>
    <col min="12034" max="12034" width="4.140625" style="10" customWidth="1"/>
    <col min="12035" max="12035" width="54" style="10" customWidth="1"/>
    <col min="12036" max="12036" width="3.7109375" style="10" customWidth="1"/>
    <col min="12037" max="12037" width="90.28515625" style="10" customWidth="1"/>
    <col min="12038" max="12039" width="8.85546875" style="10"/>
    <col min="12040" max="12040" width="15.42578125" style="10" customWidth="1"/>
    <col min="12041" max="12041" width="5.140625" style="10" customWidth="1"/>
    <col min="12042" max="12043" width="8.85546875" style="10"/>
    <col min="12044" max="12044" width="3" style="10" customWidth="1"/>
    <col min="12045" max="12047" width="8.85546875" style="10"/>
    <col min="12048" max="12048" width="7" style="10" customWidth="1"/>
    <col min="12049" max="12288" width="8.85546875" style="10"/>
    <col min="12289" max="12289" width="3" style="10" customWidth="1"/>
    <col min="12290" max="12290" width="4.140625" style="10" customWidth="1"/>
    <col min="12291" max="12291" width="54" style="10" customWidth="1"/>
    <col min="12292" max="12292" width="3.7109375" style="10" customWidth="1"/>
    <col min="12293" max="12293" width="90.28515625" style="10" customWidth="1"/>
    <col min="12294" max="12295" width="8.85546875" style="10"/>
    <col min="12296" max="12296" width="15.42578125" style="10" customWidth="1"/>
    <col min="12297" max="12297" width="5.140625" style="10" customWidth="1"/>
    <col min="12298" max="12299" width="8.85546875" style="10"/>
    <col min="12300" max="12300" width="3" style="10" customWidth="1"/>
    <col min="12301" max="12303" width="8.85546875" style="10"/>
    <col min="12304" max="12304" width="7" style="10" customWidth="1"/>
    <col min="12305" max="12544" width="8.85546875" style="10"/>
    <col min="12545" max="12545" width="3" style="10" customWidth="1"/>
    <col min="12546" max="12546" width="4.140625" style="10" customWidth="1"/>
    <col min="12547" max="12547" width="54" style="10" customWidth="1"/>
    <col min="12548" max="12548" width="3.7109375" style="10" customWidth="1"/>
    <col min="12549" max="12549" width="90.28515625" style="10" customWidth="1"/>
    <col min="12550" max="12551" width="8.85546875" style="10"/>
    <col min="12552" max="12552" width="15.42578125" style="10" customWidth="1"/>
    <col min="12553" max="12553" width="5.140625" style="10" customWidth="1"/>
    <col min="12554" max="12555" width="8.85546875" style="10"/>
    <col min="12556" max="12556" width="3" style="10" customWidth="1"/>
    <col min="12557" max="12559" width="8.85546875" style="10"/>
    <col min="12560" max="12560" width="7" style="10" customWidth="1"/>
    <col min="12561" max="12800" width="8.85546875" style="10"/>
    <col min="12801" max="12801" width="3" style="10" customWidth="1"/>
    <col min="12802" max="12802" width="4.140625" style="10" customWidth="1"/>
    <col min="12803" max="12803" width="54" style="10" customWidth="1"/>
    <col min="12804" max="12804" width="3.7109375" style="10" customWidth="1"/>
    <col min="12805" max="12805" width="90.28515625" style="10" customWidth="1"/>
    <col min="12806" max="12807" width="8.85546875" style="10"/>
    <col min="12808" max="12808" width="15.42578125" style="10" customWidth="1"/>
    <col min="12809" max="12809" width="5.140625" style="10" customWidth="1"/>
    <col min="12810" max="12811" width="8.85546875" style="10"/>
    <col min="12812" max="12812" width="3" style="10" customWidth="1"/>
    <col min="12813" max="12815" width="8.85546875" style="10"/>
    <col min="12816" max="12816" width="7" style="10" customWidth="1"/>
    <col min="12817" max="13056" width="8.85546875" style="10"/>
    <col min="13057" max="13057" width="3" style="10" customWidth="1"/>
    <col min="13058" max="13058" width="4.140625" style="10" customWidth="1"/>
    <col min="13059" max="13059" width="54" style="10" customWidth="1"/>
    <col min="13060" max="13060" width="3.7109375" style="10" customWidth="1"/>
    <col min="13061" max="13061" width="90.28515625" style="10" customWidth="1"/>
    <col min="13062" max="13063" width="8.85546875" style="10"/>
    <col min="13064" max="13064" width="15.42578125" style="10" customWidth="1"/>
    <col min="13065" max="13065" width="5.140625" style="10" customWidth="1"/>
    <col min="13066" max="13067" width="8.85546875" style="10"/>
    <col min="13068" max="13068" width="3" style="10" customWidth="1"/>
    <col min="13069" max="13071" width="8.85546875" style="10"/>
    <col min="13072" max="13072" width="7" style="10" customWidth="1"/>
    <col min="13073" max="13312" width="8.85546875" style="10"/>
    <col min="13313" max="13313" width="3" style="10" customWidth="1"/>
    <col min="13314" max="13314" width="4.140625" style="10" customWidth="1"/>
    <col min="13315" max="13315" width="54" style="10" customWidth="1"/>
    <col min="13316" max="13316" width="3.7109375" style="10" customWidth="1"/>
    <col min="13317" max="13317" width="90.28515625" style="10" customWidth="1"/>
    <col min="13318" max="13319" width="8.85546875" style="10"/>
    <col min="13320" max="13320" width="15.42578125" style="10" customWidth="1"/>
    <col min="13321" max="13321" width="5.140625" style="10" customWidth="1"/>
    <col min="13322" max="13323" width="8.85546875" style="10"/>
    <col min="13324" max="13324" width="3" style="10" customWidth="1"/>
    <col min="13325" max="13327" width="8.85546875" style="10"/>
    <col min="13328" max="13328" width="7" style="10" customWidth="1"/>
    <col min="13329" max="13568" width="8.85546875" style="10"/>
    <col min="13569" max="13569" width="3" style="10" customWidth="1"/>
    <col min="13570" max="13570" width="4.140625" style="10" customWidth="1"/>
    <col min="13571" max="13571" width="54" style="10" customWidth="1"/>
    <col min="13572" max="13572" width="3.7109375" style="10" customWidth="1"/>
    <col min="13573" max="13573" width="90.28515625" style="10" customWidth="1"/>
    <col min="13574" max="13575" width="8.85546875" style="10"/>
    <col min="13576" max="13576" width="15.42578125" style="10" customWidth="1"/>
    <col min="13577" max="13577" width="5.140625" style="10" customWidth="1"/>
    <col min="13578" max="13579" width="8.85546875" style="10"/>
    <col min="13580" max="13580" width="3" style="10" customWidth="1"/>
    <col min="13581" max="13583" width="8.85546875" style="10"/>
    <col min="13584" max="13584" width="7" style="10" customWidth="1"/>
    <col min="13585" max="13824" width="8.85546875" style="10"/>
    <col min="13825" max="13825" width="3" style="10" customWidth="1"/>
    <col min="13826" max="13826" width="4.140625" style="10" customWidth="1"/>
    <col min="13827" max="13827" width="54" style="10" customWidth="1"/>
    <col min="13828" max="13828" width="3.7109375" style="10" customWidth="1"/>
    <col min="13829" max="13829" width="90.28515625" style="10" customWidth="1"/>
    <col min="13830" max="13831" width="8.85546875" style="10"/>
    <col min="13832" max="13832" width="15.42578125" style="10" customWidth="1"/>
    <col min="13833" max="13833" width="5.140625" style="10" customWidth="1"/>
    <col min="13834" max="13835" width="8.85546875" style="10"/>
    <col min="13836" max="13836" width="3" style="10" customWidth="1"/>
    <col min="13837" max="13839" width="8.85546875" style="10"/>
    <col min="13840" max="13840" width="7" style="10" customWidth="1"/>
    <col min="13841" max="14080" width="8.85546875" style="10"/>
    <col min="14081" max="14081" width="3" style="10" customWidth="1"/>
    <col min="14082" max="14082" width="4.140625" style="10" customWidth="1"/>
    <col min="14083" max="14083" width="54" style="10" customWidth="1"/>
    <col min="14084" max="14084" width="3.7109375" style="10" customWidth="1"/>
    <col min="14085" max="14085" width="90.28515625" style="10" customWidth="1"/>
    <col min="14086" max="14087" width="8.85546875" style="10"/>
    <col min="14088" max="14088" width="15.42578125" style="10" customWidth="1"/>
    <col min="14089" max="14089" width="5.140625" style="10" customWidth="1"/>
    <col min="14090" max="14091" width="8.85546875" style="10"/>
    <col min="14092" max="14092" width="3" style="10" customWidth="1"/>
    <col min="14093" max="14095" width="8.85546875" style="10"/>
    <col min="14096" max="14096" width="7" style="10" customWidth="1"/>
    <col min="14097" max="14336" width="8.85546875" style="10"/>
    <col min="14337" max="14337" width="3" style="10" customWidth="1"/>
    <col min="14338" max="14338" width="4.140625" style="10" customWidth="1"/>
    <col min="14339" max="14339" width="54" style="10" customWidth="1"/>
    <col min="14340" max="14340" width="3.7109375" style="10" customWidth="1"/>
    <col min="14341" max="14341" width="90.28515625" style="10" customWidth="1"/>
    <col min="14342" max="14343" width="8.85546875" style="10"/>
    <col min="14344" max="14344" width="15.42578125" style="10" customWidth="1"/>
    <col min="14345" max="14345" width="5.140625" style="10" customWidth="1"/>
    <col min="14346" max="14347" width="8.85546875" style="10"/>
    <col min="14348" max="14348" width="3" style="10" customWidth="1"/>
    <col min="14349" max="14351" width="8.85546875" style="10"/>
    <col min="14352" max="14352" width="7" style="10" customWidth="1"/>
    <col min="14353" max="14592" width="8.85546875" style="10"/>
    <col min="14593" max="14593" width="3" style="10" customWidth="1"/>
    <col min="14594" max="14594" width="4.140625" style="10" customWidth="1"/>
    <col min="14595" max="14595" width="54" style="10" customWidth="1"/>
    <col min="14596" max="14596" width="3.7109375" style="10" customWidth="1"/>
    <col min="14597" max="14597" width="90.28515625" style="10" customWidth="1"/>
    <col min="14598" max="14599" width="8.85546875" style="10"/>
    <col min="14600" max="14600" width="15.42578125" style="10" customWidth="1"/>
    <col min="14601" max="14601" width="5.140625" style="10" customWidth="1"/>
    <col min="14602" max="14603" width="8.85546875" style="10"/>
    <col min="14604" max="14604" width="3" style="10" customWidth="1"/>
    <col min="14605" max="14607" width="8.85546875" style="10"/>
    <col min="14608" max="14608" width="7" style="10" customWidth="1"/>
    <col min="14609" max="14848" width="8.85546875" style="10"/>
    <col min="14849" max="14849" width="3" style="10" customWidth="1"/>
    <col min="14850" max="14850" width="4.140625" style="10" customWidth="1"/>
    <col min="14851" max="14851" width="54" style="10" customWidth="1"/>
    <col min="14852" max="14852" width="3.7109375" style="10" customWidth="1"/>
    <col min="14853" max="14853" width="90.28515625" style="10" customWidth="1"/>
    <col min="14854" max="14855" width="8.85546875" style="10"/>
    <col min="14856" max="14856" width="15.42578125" style="10" customWidth="1"/>
    <col min="14857" max="14857" width="5.140625" style="10" customWidth="1"/>
    <col min="14858" max="14859" width="8.85546875" style="10"/>
    <col min="14860" max="14860" width="3" style="10" customWidth="1"/>
    <col min="14861" max="14863" width="8.85546875" style="10"/>
    <col min="14864" max="14864" width="7" style="10" customWidth="1"/>
    <col min="14865" max="15104" width="8.85546875" style="10"/>
    <col min="15105" max="15105" width="3" style="10" customWidth="1"/>
    <col min="15106" max="15106" width="4.140625" style="10" customWidth="1"/>
    <col min="15107" max="15107" width="54" style="10" customWidth="1"/>
    <col min="15108" max="15108" width="3.7109375" style="10" customWidth="1"/>
    <col min="15109" max="15109" width="90.28515625" style="10" customWidth="1"/>
    <col min="15110" max="15111" width="8.85546875" style="10"/>
    <col min="15112" max="15112" width="15.42578125" style="10" customWidth="1"/>
    <col min="15113" max="15113" width="5.140625" style="10" customWidth="1"/>
    <col min="15114" max="15115" width="8.85546875" style="10"/>
    <col min="15116" max="15116" width="3" style="10" customWidth="1"/>
    <col min="15117" max="15119" width="8.85546875" style="10"/>
    <col min="15120" max="15120" width="7" style="10" customWidth="1"/>
    <col min="15121" max="15360" width="8.85546875" style="10"/>
    <col min="15361" max="15361" width="3" style="10" customWidth="1"/>
    <col min="15362" max="15362" width="4.140625" style="10" customWidth="1"/>
    <col min="15363" max="15363" width="54" style="10" customWidth="1"/>
    <col min="15364" max="15364" width="3.7109375" style="10" customWidth="1"/>
    <col min="15365" max="15365" width="90.28515625" style="10" customWidth="1"/>
    <col min="15366" max="15367" width="8.85546875" style="10"/>
    <col min="15368" max="15368" width="15.42578125" style="10" customWidth="1"/>
    <col min="15369" max="15369" width="5.140625" style="10" customWidth="1"/>
    <col min="15370" max="15371" width="8.85546875" style="10"/>
    <col min="15372" max="15372" width="3" style="10" customWidth="1"/>
    <col min="15373" max="15375" width="8.85546875" style="10"/>
    <col min="15376" max="15376" width="7" style="10" customWidth="1"/>
    <col min="15377" max="15616" width="8.85546875" style="10"/>
    <col min="15617" max="15617" width="3" style="10" customWidth="1"/>
    <col min="15618" max="15618" width="4.140625" style="10" customWidth="1"/>
    <col min="15619" max="15619" width="54" style="10" customWidth="1"/>
    <col min="15620" max="15620" width="3.7109375" style="10" customWidth="1"/>
    <col min="15621" max="15621" width="90.28515625" style="10" customWidth="1"/>
    <col min="15622" max="15623" width="8.85546875" style="10"/>
    <col min="15624" max="15624" width="15.42578125" style="10" customWidth="1"/>
    <col min="15625" max="15625" width="5.140625" style="10" customWidth="1"/>
    <col min="15626" max="15627" width="8.85546875" style="10"/>
    <col min="15628" max="15628" width="3" style="10" customWidth="1"/>
    <col min="15629" max="15631" width="8.85546875" style="10"/>
    <col min="15632" max="15632" width="7" style="10" customWidth="1"/>
    <col min="15633" max="15872" width="8.85546875" style="10"/>
    <col min="15873" max="15873" width="3" style="10" customWidth="1"/>
    <col min="15874" max="15874" width="4.140625" style="10" customWidth="1"/>
    <col min="15875" max="15875" width="54" style="10" customWidth="1"/>
    <col min="15876" max="15876" width="3.7109375" style="10" customWidth="1"/>
    <col min="15877" max="15877" width="90.28515625" style="10" customWidth="1"/>
    <col min="15878" max="15879" width="8.85546875" style="10"/>
    <col min="15880" max="15880" width="15.42578125" style="10" customWidth="1"/>
    <col min="15881" max="15881" width="5.140625" style="10" customWidth="1"/>
    <col min="15882" max="15883" width="8.85546875" style="10"/>
    <col min="15884" max="15884" width="3" style="10" customWidth="1"/>
    <col min="15885" max="15887" width="8.85546875" style="10"/>
    <col min="15888" max="15888" width="7" style="10" customWidth="1"/>
    <col min="15889" max="16128" width="8.85546875" style="10"/>
    <col min="16129" max="16129" width="3" style="10" customWidth="1"/>
    <col min="16130" max="16130" width="4.140625" style="10" customWidth="1"/>
    <col min="16131" max="16131" width="54" style="10" customWidth="1"/>
    <col min="16132" max="16132" width="3.7109375" style="10" customWidth="1"/>
    <col min="16133" max="16133" width="90.28515625" style="10" customWidth="1"/>
    <col min="16134" max="16135" width="8.85546875" style="10"/>
    <col min="16136" max="16136" width="15.42578125" style="10" customWidth="1"/>
    <col min="16137" max="16137" width="5.140625" style="10" customWidth="1"/>
    <col min="16138" max="16139" width="8.85546875" style="10"/>
    <col min="16140" max="16140" width="3" style="10" customWidth="1"/>
    <col min="16141" max="16143" width="8.85546875" style="10"/>
    <col min="16144" max="16144" width="7" style="10" customWidth="1"/>
    <col min="16145" max="16384" width="8.85546875" style="10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1"/>
      <c r="C40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106"/>
  <sheetViews>
    <sheetView tabSelected="1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 activeCell="M2" sqref="M2"/>
    </sheetView>
  </sheetViews>
  <sheetFormatPr defaultRowHeight="15" x14ac:dyDescent="0.25"/>
  <cols>
    <col min="1" max="6" width="3" style="7" customWidth="1"/>
    <col min="7" max="7" width="25.7109375" style="7" customWidth="1"/>
    <col min="8" max="8" width="14" bestFit="1" customWidth="1"/>
    <col min="9" max="10" width="3.28515625" customWidth="1"/>
    <col min="11" max="11" width="12" style="34" bestFit="1" customWidth="1"/>
    <col min="12" max="12" width="3.28515625" customWidth="1"/>
    <col min="13" max="13" width="12.28515625" style="18" bestFit="1" customWidth="1"/>
    <col min="14" max="14" width="3.28515625" customWidth="1"/>
    <col min="15" max="15" width="89.5703125" customWidth="1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2"/>
    </row>
    <row r="2" spans="1:15" s="9" customFormat="1" ht="52.5" customHeight="1" thickTop="1" thickBot="1" x14ac:dyDescent="0.3">
      <c r="A2" s="8"/>
      <c r="B2" s="8"/>
      <c r="C2" s="8"/>
      <c r="D2" s="8"/>
      <c r="E2" s="8"/>
      <c r="F2" s="8"/>
      <c r="G2" s="8"/>
      <c r="H2" s="20" t="s">
        <v>98</v>
      </c>
      <c r="K2" s="19" t="s">
        <v>119</v>
      </c>
      <c r="M2" s="19" t="s">
        <v>127</v>
      </c>
      <c r="O2" s="30" t="s">
        <v>111</v>
      </c>
    </row>
    <row r="3" spans="1:15" ht="15.75" thickTop="1" x14ac:dyDescent="0.25">
      <c r="A3" s="1"/>
      <c r="B3" s="1" t="s">
        <v>0</v>
      </c>
      <c r="C3" s="1"/>
      <c r="D3" s="1"/>
      <c r="E3" s="1"/>
      <c r="F3" s="1"/>
      <c r="G3" s="1"/>
      <c r="H3" s="3"/>
    </row>
    <row r="4" spans="1:15" x14ac:dyDescent="0.25">
      <c r="A4" s="1"/>
      <c r="B4" s="1"/>
      <c r="C4" s="1" t="s">
        <v>1</v>
      </c>
      <c r="D4" s="1"/>
      <c r="E4" s="1"/>
      <c r="F4" s="1"/>
      <c r="G4" s="1"/>
      <c r="H4" s="3"/>
    </row>
    <row r="5" spans="1:15" x14ac:dyDescent="0.25">
      <c r="A5" s="1"/>
      <c r="B5" s="1"/>
      <c r="C5" s="1"/>
      <c r="D5" s="1" t="s">
        <v>2</v>
      </c>
      <c r="E5" s="1"/>
      <c r="F5" s="1"/>
      <c r="G5" s="1"/>
      <c r="H5" s="12">
        <v>350000</v>
      </c>
      <c r="J5" s="22"/>
      <c r="K5" s="35">
        <v>334455</v>
      </c>
      <c r="L5" s="22"/>
      <c r="M5" s="21">
        <v>341000</v>
      </c>
      <c r="O5" t="s">
        <v>125</v>
      </c>
    </row>
    <row r="6" spans="1:15" x14ac:dyDescent="0.25">
      <c r="A6" s="1"/>
      <c r="B6" s="1"/>
      <c r="C6" s="1"/>
      <c r="D6" s="1" t="s">
        <v>3</v>
      </c>
      <c r="E6" s="1"/>
      <c r="F6" s="1"/>
      <c r="G6" s="1"/>
      <c r="H6" s="12">
        <v>2000.04</v>
      </c>
      <c r="J6" s="22"/>
      <c r="K6" s="35">
        <v>10930</v>
      </c>
      <c r="L6" s="22"/>
      <c r="M6" s="21">
        <v>10000</v>
      </c>
      <c r="O6" t="s">
        <v>128</v>
      </c>
    </row>
    <row r="7" spans="1:15" x14ac:dyDescent="0.25">
      <c r="A7" s="1"/>
      <c r="B7" s="1"/>
      <c r="C7" s="1"/>
      <c r="D7" s="1" t="s">
        <v>4</v>
      </c>
      <c r="E7" s="1"/>
      <c r="F7" s="1"/>
      <c r="G7" s="1"/>
      <c r="H7" s="12">
        <v>22140</v>
      </c>
      <c r="J7" s="22"/>
      <c r="K7" s="35">
        <v>21848</v>
      </c>
      <c r="L7" s="22"/>
      <c r="M7" s="21">
        <v>21850</v>
      </c>
    </row>
    <row r="8" spans="1:15" ht="15.75" thickBot="1" x14ac:dyDescent="0.3">
      <c r="A8" s="1"/>
      <c r="B8" s="1"/>
      <c r="C8" s="1"/>
      <c r="D8" s="1" t="s">
        <v>5</v>
      </c>
      <c r="E8" s="1"/>
      <c r="F8" s="1"/>
      <c r="G8" s="1"/>
      <c r="H8" s="13">
        <v>2000</v>
      </c>
      <c r="J8" s="22"/>
      <c r="K8" s="36">
        <v>5017.76</v>
      </c>
      <c r="L8" s="22"/>
      <c r="M8" s="23">
        <v>4275</v>
      </c>
      <c r="O8" t="s">
        <v>126</v>
      </c>
    </row>
    <row r="9" spans="1:15" x14ac:dyDescent="0.25">
      <c r="A9" s="1"/>
      <c r="B9" s="1"/>
      <c r="C9" s="1" t="s">
        <v>6</v>
      </c>
      <c r="D9" s="1"/>
      <c r="E9" s="1"/>
      <c r="F9" s="1"/>
      <c r="G9" s="1"/>
      <c r="H9" s="3">
        <f>ROUND(SUM(H4:H8),5)</f>
        <v>376140.04</v>
      </c>
      <c r="J9" s="22"/>
      <c r="K9" s="35">
        <f>SUM(K5:K8)</f>
        <v>372250.76</v>
      </c>
      <c r="L9" s="22"/>
      <c r="M9" s="21">
        <f>SUM(M5:M8)</f>
        <v>377125</v>
      </c>
    </row>
    <row r="10" spans="1:15" x14ac:dyDescent="0.25">
      <c r="A10" s="1"/>
      <c r="B10" s="1"/>
      <c r="C10" s="1" t="s">
        <v>7</v>
      </c>
      <c r="D10" s="1"/>
      <c r="E10" s="1"/>
      <c r="F10" s="1"/>
      <c r="G10" s="1"/>
      <c r="H10" s="3"/>
      <c r="J10" s="22"/>
      <c r="K10" s="35"/>
      <c r="L10" s="22"/>
      <c r="M10" s="21"/>
    </row>
    <row r="11" spans="1:15" x14ac:dyDescent="0.25">
      <c r="A11" s="1"/>
      <c r="B11" s="1"/>
      <c r="C11" s="1"/>
      <c r="D11" s="1" t="s">
        <v>8</v>
      </c>
      <c r="E11" s="1"/>
      <c r="F11" s="1"/>
      <c r="G11" s="1"/>
      <c r="H11" s="3"/>
      <c r="J11" s="22"/>
      <c r="K11" s="35"/>
      <c r="L11" s="22"/>
      <c r="M11" s="21"/>
    </row>
    <row r="12" spans="1:15" x14ac:dyDescent="0.25">
      <c r="A12" s="1"/>
      <c r="B12" s="1"/>
      <c r="C12" s="1"/>
      <c r="D12" s="1"/>
      <c r="E12" s="1" t="s">
        <v>9</v>
      </c>
      <c r="F12" s="1"/>
      <c r="G12" s="1"/>
      <c r="H12" s="3"/>
      <c r="J12" s="22"/>
      <c r="K12" s="35"/>
      <c r="L12" s="22"/>
      <c r="M12" s="21"/>
    </row>
    <row r="13" spans="1:15" x14ac:dyDescent="0.25">
      <c r="A13" s="1"/>
      <c r="B13" s="1"/>
      <c r="C13" s="1"/>
      <c r="D13" s="1"/>
      <c r="E13" s="1"/>
      <c r="F13" s="1" t="s">
        <v>10</v>
      </c>
      <c r="G13" s="1"/>
      <c r="H13" s="3"/>
      <c r="J13" s="22"/>
      <c r="K13" s="35"/>
      <c r="L13" s="22"/>
      <c r="M13" s="21"/>
    </row>
    <row r="14" spans="1:15" x14ac:dyDescent="0.25">
      <c r="A14" s="1"/>
      <c r="B14" s="1"/>
      <c r="C14" s="1"/>
      <c r="D14" s="1"/>
      <c r="E14" s="1"/>
      <c r="F14" s="1"/>
      <c r="G14" s="1" t="s">
        <v>11</v>
      </c>
      <c r="H14" s="12">
        <v>45010</v>
      </c>
      <c r="J14" s="22"/>
      <c r="K14" s="35">
        <v>44325</v>
      </c>
      <c r="L14" s="22"/>
      <c r="M14" s="21">
        <v>47775</v>
      </c>
      <c r="O14" t="s">
        <v>99</v>
      </c>
    </row>
    <row r="15" spans="1:15" ht="15.75" thickBot="1" x14ac:dyDescent="0.3">
      <c r="A15" s="1"/>
      <c r="B15" s="1"/>
      <c r="C15" s="1"/>
      <c r="D15" s="1"/>
      <c r="E15" s="1"/>
      <c r="F15" s="1"/>
      <c r="G15" s="1" t="s">
        <v>12</v>
      </c>
      <c r="H15" s="13">
        <v>26928</v>
      </c>
      <c r="J15" s="22"/>
      <c r="K15" s="36">
        <v>21000</v>
      </c>
      <c r="L15" s="22"/>
      <c r="M15" s="23">
        <v>22050</v>
      </c>
      <c r="O15" t="s">
        <v>99</v>
      </c>
    </row>
    <row r="16" spans="1:15" x14ac:dyDescent="0.25">
      <c r="A16" s="1"/>
      <c r="B16" s="1"/>
      <c r="C16" s="1"/>
      <c r="D16" s="1"/>
      <c r="E16" s="1"/>
      <c r="F16" s="1" t="s">
        <v>13</v>
      </c>
      <c r="G16" s="1"/>
      <c r="H16" s="3">
        <f>ROUND(SUM(H13:H15),5)</f>
        <v>71938</v>
      </c>
      <c r="J16" s="22"/>
      <c r="K16" s="35">
        <f>K14+K15</f>
        <v>65325</v>
      </c>
      <c r="L16" s="22"/>
      <c r="M16" s="21">
        <f>M14+M15</f>
        <v>69825</v>
      </c>
    </row>
    <row r="17" spans="1:15" x14ac:dyDescent="0.25">
      <c r="A17" s="1"/>
      <c r="B17" s="1"/>
      <c r="C17" s="1"/>
      <c r="D17" s="1"/>
      <c r="E17" s="1"/>
      <c r="F17" s="1"/>
      <c r="G17" s="1"/>
      <c r="H17" s="3"/>
      <c r="J17" s="22"/>
      <c r="K17" s="35"/>
      <c r="L17" s="22"/>
      <c r="M17" s="21"/>
    </row>
    <row r="18" spans="1:15" x14ac:dyDescent="0.25">
      <c r="A18" s="1"/>
      <c r="B18" s="1"/>
      <c r="C18" s="1"/>
      <c r="D18" s="1"/>
      <c r="E18" s="1"/>
      <c r="F18" s="1" t="s">
        <v>14</v>
      </c>
      <c r="G18" s="1"/>
      <c r="H18" s="12">
        <v>90000</v>
      </c>
      <c r="J18" s="22"/>
      <c r="K18" s="35">
        <v>85460</v>
      </c>
      <c r="L18" s="22"/>
      <c r="M18" s="21">
        <v>90000</v>
      </c>
    </row>
    <row r="19" spans="1:15" x14ac:dyDescent="0.25">
      <c r="A19" s="1"/>
      <c r="B19" s="1"/>
      <c r="C19" s="1"/>
      <c r="D19" s="1"/>
      <c r="E19" s="1"/>
      <c r="F19" s="1" t="s">
        <v>15</v>
      </c>
      <c r="G19" s="1"/>
      <c r="H19" s="12">
        <v>3000</v>
      </c>
      <c r="J19" s="22"/>
      <c r="K19" s="35">
        <v>2275</v>
      </c>
      <c r="L19" s="22"/>
      <c r="M19" s="21">
        <v>2500</v>
      </c>
    </row>
    <row r="20" spans="1:15" x14ac:dyDescent="0.25">
      <c r="A20" s="1"/>
      <c r="B20" s="1"/>
      <c r="C20" s="1"/>
      <c r="D20" s="1"/>
      <c r="E20" s="1"/>
      <c r="F20" s="1" t="s">
        <v>16</v>
      </c>
      <c r="G20" s="1"/>
      <c r="H20" s="12">
        <v>366.71</v>
      </c>
      <c r="J20" s="22"/>
      <c r="K20" s="35">
        <v>395</v>
      </c>
      <c r="L20" s="22"/>
      <c r="M20" s="21">
        <v>400</v>
      </c>
    </row>
    <row r="21" spans="1:15" x14ac:dyDescent="0.25">
      <c r="A21" s="1"/>
      <c r="B21" s="1"/>
      <c r="C21" s="1"/>
      <c r="D21" s="1"/>
      <c r="E21" s="1"/>
      <c r="F21" s="1" t="s">
        <v>17</v>
      </c>
      <c r="G21" s="1"/>
      <c r="H21" s="12">
        <v>1000</v>
      </c>
      <c r="J21" s="22"/>
      <c r="K21" s="35">
        <v>495</v>
      </c>
      <c r="L21" s="22"/>
      <c r="M21" s="21">
        <v>1000</v>
      </c>
    </row>
    <row r="22" spans="1:15" x14ac:dyDescent="0.25">
      <c r="A22" s="1"/>
      <c r="B22" s="1"/>
      <c r="C22" s="1"/>
      <c r="D22" s="1"/>
      <c r="E22" s="1"/>
      <c r="F22" s="1" t="s">
        <v>18</v>
      </c>
      <c r="G22" s="1"/>
      <c r="H22" s="12">
        <v>2500</v>
      </c>
      <c r="J22" s="22"/>
      <c r="K22" s="35">
        <v>1052</v>
      </c>
      <c r="L22" s="22"/>
      <c r="M22" s="21">
        <v>2500</v>
      </c>
    </row>
    <row r="23" spans="1:15" ht="15.75" thickBot="1" x14ac:dyDescent="0.3">
      <c r="A23" s="1"/>
      <c r="B23" s="1"/>
      <c r="C23" s="1"/>
      <c r="D23" s="1"/>
      <c r="E23" s="1"/>
      <c r="F23" s="1" t="s">
        <v>19</v>
      </c>
      <c r="G23" s="1"/>
      <c r="H23" s="13">
        <v>2000</v>
      </c>
      <c r="J23" s="22"/>
      <c r="K23" s="36">
        <v>1146</v>
      </c>
      <c r="L23" s="22"/>
      <c r="M23" s="23">
        <v>2000</v>
      </c>
    </row>
    <row r="24" spans="1:15" x14ac:dyDescent="0.25">
      <c r="A24" s="1"/>
      <c r="B24" s="1"/>
      <c r="C24" s="1"/>
      <c r="D24" s="1"/>
      <c r="E24" s="1" t="s">
        <v>20</v>
      </c>
      <c r="F24" s="1"/>
      <c r="G24" s="1"/>
      <c r="H24" s="3">
        <f>ROUND(H12+SUM(H16:H23),5)</f>
        <v>170804.71</v>
      </c>
      <c r="J24" s="22"/>
      <c r="K24" s="35">
        <f>SUM(K16:K23)</f>
        <v>156148</v>
      </c>
      <c r="L24" s="22"/>
      <c r="M24" s="21">
        <f>SUM(M16:M23)</f>
        <v>168225</v>
      </c>
    </row>
    <row r="25" spans="1:15" x14ac:dyDescent="0.25">
      <c r="A25" s="1"/>
      <c r="B25" s="1"/>
      <c r="C25" s="1"/>
      <c r="D25" s="1"/>
      <c r="E25" s="1" t="s">
        <v>21</v>
      </c>
      <c r="F25" s="1"/>
      <c r="G25" s="1"/>
      <c r="H25" s="3"/>
      <c r="J25" s="22"/>
      <c r="K25" s="35"/>
      <c r="L25" s="22"/>
      <c r="M25" s="21"/>
    </row>
    <row r="26" spans="1:15" x14ac:dyDescent="0.25">
      <c r="A26" s="1"/>
      <c r="B26" s="1"/>
      <c r="C26" s="1"/>
      <c r="D26" s="1"/>
      <c r="E26" s="1"/>
      <c r="F26" s="1" t="s">
        <v>22</v>
      </c>
      <c r="G26" s="1"/>
      <c r="H26" s="12">
        <v>10000</v>
      </c>
      <c r="J26" s="22"/>
      <c r="K26" s="35">
        <v>4240</v>
      </c>
      <c r="L26" s="22"/>
      <c r="M26" s="21">
        <v>7500</v>
      </c>
    </row>
    <row r="27" spans="1:15" x14ac:dyDescent="0.25">
      <c r="A27" s="1"/>
      <c r="B27" s="1"/>
      <c r="C27" s="1"/>
      <c r="D27" s="1"/>
      <c r="E27" s="1"/>
      <c r="F27" s="1" t="s">
        <v>23</v>
      </c>
      <c r="G27" s="1"/>
      <c r="H27" s="12">
        <v>1500</v>
      </c>
      <c r="J27" s="22"/>
      <c r="K27" s="35">
        <v>772</v>
      </c>
      <c r="L27" s="22"/>
      <c r="M27" s="31">
        <v>15800</v>
      </c>
      <c r="N27" s="32"/>
      <c r="O27" s="32" t="s">
        <v>100</v>
      </c>
    </row>
    <row r="28" spans="1:15" x14ac:dyDescent="0.25">
      <c r="A28" s="1"/>
      <c r="B28" s="1"/>
      <c r="C28" s="1"/>
      <c r="D28" s="1"/>
      <c r="E28" s="1"/>
      <c r="F28" s="1" t="s">
        <v>24</v>
      </c>
      <c r="G28" s="1"/>
      <c r="H28" s="12"/>
      <c r="J28" s="22"/>
      <c r="K28" s="35"/>
      <c r="L28" s="22"/>
      <c r="M28" s="21"/>
    </row>
    <row r="29" spans="1:15" x14ac:dyDescent="0.25">
      <c r="A29" s="1"/>
      <c r="B29" s="1"/>
      <c r="C29" s="1"/>
      <c r="D29" s="1"/>
      <c r="E29" s="1"/>
      <c r="F29" s="1"/>
      <c r="G29" s="1" t="s">
        <v>25</v>
      </c>
      <c r="H29" s="12">
        <v>0</v>
      </c>
      <c r="J29" s="22"/>
      <c r="K29" s="35">
        <v>0</v>
      </c>
      <c r="L29" s="22"/>
      <c r="M29" s="21">
        <v>0</v>
      </c>
    </row>
    <row r="30" spans="1:15" x14ac:dyDescent="0.25">
      <c r="A30" s="1"/>
      <c r="B30" s="1"/>
      <c r="C30" s="1"/>
      <c r="D30" s="1"/>
      <c r="E30" s="1"/>
      <c r="F30" s="1"/>
      <c r="G30" s="1" t="s">
        <v>26</v>
      </c>
      <c r="H30" s="12">
        <v>4000</v>
      </c>
      <c r="J30" s="22"/>
      <c r="K30" s="35">
        <v>10051</v>
      </c>
      <c r="L30" s="22"/>
      <c r="M30" s="21">
        <v>0</v>
      </c>
      <c r="O30" t="s">
        <v>123</v>
      </c>
    </row>
    <row r="31" spans="1:15" ht="15.75" thickBot="1" x14ac:dyDescent="0.3">
      <c r="A31" s="1"/>
      <c r="B31" s="1"/>
      <c r="C31" s="1"/>
      <c r="D31" s="1"/>
      <c r="E31" s="1"/>
      <c r="F31" s="1"/>
      <c r="G31" s="1" t="s">
        <v>27</v>
      </c>
      <c r="H31" s="13">
        <v>7500</v>
      </c>
      <c r="J31" s="22"/>
      <c r="K31" s="36">
        <v>795</v>
      </c>
      <c r="L31" s="22"/>
      <c r="M31" s="33">
        <v>30000</v>
      </c>
      <c r="N31" s="32"/>
      <c r="O31" s="32" t="s">
        <v>109</v>
      </c>
    </row>
    <row r="32" spans="1:15" x14ac:dyDescent="0.25">
      <c r="A32" s="1"/>
      <c r="B32" s="1"/>
      <c r="C32" s="1"/>
      <c r="D32" s="1"/>
      <c r="E32" s="1"/>
      <c r="F32" s="1" t="s">
        <v>28</v>
      </c>
      <c r="G32" s="1"/>
      <c r="H32" s="3">
        <f>ROUND(SUM(H28:H31),5)</f>
        <v>11500</v>
      </c>
      <c r="J32" s="22"/>
      <c r="K32" s="35">
        <f>SUM(K29:K31)</f>
        <v>10846</v>
      </c>
      <c r="L32" s="22"/>
      <c r="M32" s="21">
        <f>SUM(M29:M31)</f>
        <v>30000</v>
      </c>
    </row>
    <row r="33" spans="1:15" x14ac:dyDescent="0.25">
      <c r="A33" s="1"/>
      <c r="B33" s="1"/>
      <c r="C33" s="1"/>
      <c r="D33" s="1"/>
      <c r="E33" s="1"/>
      <c r="F33" s="1"/>
      <c r="G33" s="1"/>
      <c r="H33" s="3"/>
      <c r="J33" s="22"/>
      <c r="K33" s="35"/>
      <c r="L33" s="22"/>
      <c r="M33" s="21"/>
    </row>
    <row r="34" spans="1:15" x14ac:dyDescent="0.25">
      <c r="A34" s="1"/>
      <c r="B34" s="1"/>
      <c r="C34" s="1"/>
      <c r="D34" s="1"/>
      <c r="E34" s="1"/>
      <c r="F34" s="1" t="s">
        <v>29</v>
      </c>
      <c r="G34" s="1"/>
      <c r="H34" s="12"/>
      <c r="J34" s="22"/>
      <c r="K34" s="35"/>
      <c r="L34" s="22"/>
      <c r="M34" s="21"/>
    </row>
    <row r="35" spans="1:15" x14ac:dyDescent="0.25">
      <c r="A35" s="1"/>
      <c r="B35" s="1"/>
      <c r="C35" s="1"/>
      <c r="D35" s="1"/>
      <c r="E35" s="1"/>
      <c r="F35" s="1"/>
      <c r="G35" s="1" t="s">
        <v>30</v>
      </c>
      <c r="H35" s="12">
        <v>4000</v>
      </c>
      <c r="J35" s="22"/>
      <c r="K35" s="35">
        <v>2456</v>
      </c>
      <c r="L35" s="22"/>
      <c r="M35" s="21">
        <v>3000</v>
      </c>
    </row>
    <row r="36" spans="1:15" x14ac:dyDescent="0.25">
      <c r="A36" s="1"/>
      <c r="B36" s="1"/>
      <c r="C36" s="1"/>
      <c r="D36" s="1"/>
      <c r="E36" s="1"/>
      <c r="F36" s="1"/>
      <c r="G36" s="1" t="s">
        <v>31</v>
      </c>
      <c r="H36" s="12">
        <v>25000</v>
      </c>
      <c r="J36" s="22"/>
      <c r="K36" s="35">
        <v>21150</v>
      </c>
      <c r="L36" s="22"/>
      <c r="M36" s="21">
        <v>25000</v>
      </c>
      <c r="O36" t="s">
        <v>114</v>
      </c>
    </row>
    <row r="37" spans="1:15" x14ac:dyDescent="0.25">
      <c r="A37" s="1"/>
      <c r="B37" s="1"/>
      <c r="C37" s="1"/>
      <c r="D37" s="1"/>
      <c r="E37" s="1"/>
      <c r="F37" s="1"/>
      <c r="G37" s="1" t="s">
        <v>32</v>
      </c>
      <c r="H37" s="12">
        <v>10000</v>
      </c>
      <c r="J37" s="22"/>
      <c r="K37" s="35">
        <v>9323</v>
      </c>
      <c r="L37" s="22"/>
      <c r="M37" s="31">
        <v>26000</v>
      </c>
      <c r="N37" s="32"/>
      <c r="O37" s="32" t="s">
        <v>120</v>
      </c>
    </row>
    <row r="38" spans="1:15" x14ac:dyDescent="0.25">
      <c r="A38" s="1"/>
      <c r="B38" s="1"/>
      <c r="C38" s="1"/>
      <c r="D38" s="1"/>
      <c r="E38" s="1"/>
      <c r="F38" s="1"/>
      <c r="G38" s="1" t="s">
        <v>33</v>
      </c>
      <c r="H38" s="12">
        <v>0</v>
      </c>
      <c r="J38" s="22"/>
      <c r="K38" s="35">
        <v>0</v>
      </c>
      <c r="L38" s="22"/>
      <c r="M38" s="21">
        <v>0</v>
      </c>
    </row>
    <row r="39" spans="1:15" ht="15.75" thickBot="1" x14ac:dyDescent="0.3">
      <c r="A39" s="1"/>
      <c r="B39" s="1"/>
      <c r="C39" s="1"/>
      <c r="D39" s="1"/>
      <c r="E39" s="1"/>
      <c r="F39" s="1"/>
      <c r="G39" s="1" t="s">
        <v>34</v>
      </c>
      <c r="H39" s="13">
        <v>0</v>
      </c>
      <c r="J39" s="22"/>
      <c r="K39" s="36">
        <v>0</v>
      </c>
      <c r="L39" s="22"/>
      <c r="M39" s="33">
        <v>10000</v>
      </c>
      <c r="N39" s="32"/>
      <c r="O39" s="32" t="s">
        <v>117</v>
      </c>
    </row>
    <row r="40" spans="1:15" x14ac:dyDescent="0.25">
      <c r="A40" s="1"/>
      <c r="B40" s="1"/>
      <c r="C40" s="1"/>
      <c r="D40" s="1"/>
      <c r="E40" s="1"/>
      <c r="F40" s="1" t="s">
        <v>35</v>
      </c>
      <c r="G40" s="1"/>
      <c r="H40" s="3">
        <f>ROUND(SUM(H34:H39),5)</f>
        <v>39000</v>
      </c>
      <c r="J40" s="22"/>
      <c r="K40" s="35">
        <f>SUM(K35:K39)</f>
        <v>32929</v>
      </c>
      <c r="L40" s="22"/>
      <c r="M40" s="21">
        <f>SUM(M35:M39)</f>
        <v>64000</v>
      </c>
    </row>
    <row r="41" spans="1:15" x14ac:dyDescent="0.25">
      <c r="A41" s="1"/>
      <c r="B41" s="1"/>
      <c r="C41" s="1"/>
      <c r="D41" s="1"/>
      <c r="E41" s="1"/>
      <c r="F41" s="1"/>
      <c r="G41" s="1"/>
      <c r="H41" s="3"/>
      <c r="J41" s="22"/>
      <c r="K41" s="35"/>
      <c r="L41" s="22"/>
      <c r="M41" s="21"/>
    </row>
    <row r="42" spans="1:15" x14ac:dyDescent="0.25">
      <c r="A42" s="1"/>
      <c r="B42" s="1"/>
      <c r="C42" s="1"/>
      <c r="D42" s="1"/>
      <c r="E42" s="1"/>
      <c r="F42" s="1" t="s">
        <v>36</v>
      </c>
      <c r="G42" s="1"/>
      <c r="H42" s="12"/>
      <c r="J42" s="22"/>
      <c r="K42" s="35"/>
      <c r="L42" s="22"/>
      <c r="M42" s="21"/>
    </row>
    <row r="43" spans="1:15" x14ac:dyDescent="0.25">
      <c r="A43" s="1"/>
      <c r="B43" s="1"/>
      <c r="C43" s="1"/>
      <c r="D43" s="1"/>
      <c r="E43" s="1"/>
      <c r="F43" s="1"/>
      <c r="G43" s="1" t="s">
        <v>37</v>
      </c>
      <c r="H43" s="12">
        <v>55000</v>
      </c>
      <c r="J43" s="22"/>
      <c r="K43" s="35">
        <v>49085</v>
      </c>
      <c r="L43" s="22"/>
      <c r="M43" s="21">
        <v>0</v>
      </c>
    </row>
    <row r="44" spans="1:15" x14ac:dyDescent="0.25">
      <c r="A44" s="1"/>
      <c r="B44" s="1"/>
      <c r="C44" s="1"/>
      <c r="D44" s="1"/>
      <c r="E44" s="1"/>
      <c r="F44" s="1"/>
      <c r="G44" s="1" t="s">
        <v>38</v>
      </c>
      <c r="H44" s="12">
        <v>0</v>
      </c>
      <c r="J44" s="22"/>
      <c r="K44" s="35"/>
      <c r="L44" s="22"/>
      <c r="M44" s="21">
        <v>0</v>
      </c>
    </row>
    <row r="45" spans="1:15" x14ac:dyDescent="0.25">
      <c r="A45" s="1"/>
      <c r="B45" s="1"/>
      <c r="C45" s="1"/>
      <c r="D45" s="1"/>
      <c r="E45" s="1"/>
      <c r="F45" s="1"/>
      <c r="G45" s="1" t="s">
        <v>39</v>
      </c>
      <c r="H45" s="12">
        <v>0</v>
      </c>
      <c r="J45" s="22"/>
      <c r="K45" s="35">
        <v>300</v>
      </c>
      <c r="L45" s="22"/>
      <c r="M45" s="21">
        <v>0</v>
      </c>
      <c r="O45" s="27"/>
    </row>
    <row r="46" spans="1:15" x14ac:dyDescent="0.25">
      <c r="A46" s="1"/>
      <c r="B46" s="1"/>
      <c r="C46" s="1"/>
      <c r="D46" s="1"/>
      <c r="E46" s="1"/>
      <c r="F46" s="1"/>
      <c r="G46" s="1" t="s">
        <v>40</v>
      </c>
      <c r="H46" s="12">
        <v>0</v>
      </c>
      <c r="J46" s="22"/>
      <c r="K46" s="35"/>
      <c r="L46" s="22"/>
      <c r="M46" s="21">
        <v>2000</v>
      </c>
      <c r="O46" s="29" t="s">
        <v>101</v>
      </c>
    </row>
    <row r="47" spans="1:15" x14ac:dyDescent="0.25">
      <c r="A47" s="1"/>
      <c r="B47" s="1"/>
      <c r="C47" s="1"/>
      <c r="D47" s="1"/>
      <c r="E47" s="1"/>
      <c r="F47" s="1"/>
      <c r="G47" s="1" t="s">
        <v>41</v>
      </c>
      <c r="H47" s="12">
        <v>0</v>
      </c>
      <c r="J47" s="22"/>
      <c r="K47" s="35">
        <v>364</v>
      </c>
      <c r="L47" s="22"/>
      <c r="M47" s="21">
        <v>0</v>
      </c>
    </row>
    <row r="48" spans="1:15" x14ac:dyDescent="0.25">
      <c r="A48" s="1"/>
      <c r="B48" s="1"/>
      <c r="C48" s="1"/>
      <c r="D48" s="1"/>
      <c r="E48" s="1"/>
      <c r="F48" s="1"/>
      <c r="G48" s="1" t="s">
        <v>42</v>
      </c>
      <c r="H48" s="12">
        <v>0</v>
      </c>
      <c r="J48" s="22"/>
      <c r="K48" s="35">
        <v>68</v>
      </c>
      <c r="L48" s="22"/>
      <c r="M48" s="21">
        <v>2000</v>
      </c>
      <c r="O48" s="29" t="s">
        <v>101</v>
      </c>
    </row>
    <row r="49" spans="1:15" x14ac:dyDescent="0.25">
      <c r="A49" s="1"/>
      <c r="B49" s="1"/>
      <c r="C49" s="1"/>
      <c r="D49" s="1"/>
      <c r="E49" s="1"/>
      <c r="F49" s="1"/>
      <c r="G49" s="1" t="s">
        <v>43</v>
      </c>
      <c r="H49" s="12">
        <v>0</v>
      </c>
      <c r="J49" s="22"/>
      <c r="K49" s="35">
        <v>0</v>
      </c>
      <c r="L49" s="22"/>
      <c r="M49" s="21">
        <v>0</v>
      </c>
    </row>
    <row r="50" spans="1:15" x14ac:dyDescent="0.25">
      <c r="A50" s="1"/>
      <c r="B50" s="1"/>
      <c r="C50" s="1"/>
      <c r="D50" s="1"/>
      <c r="E50" s="1"/>
      <c r="F50" s="1"/>
      <c r="G50" s="1" t="s">
        <v>44</v>
      </c>
      <c r="H50" s="12">
        <v>0</v>
      </c>
      <c r="J50" s="22"/>
      <c r="K50" s="35">
        <v>0</v>
      </c>
      <c r="L50" s="22"/>
      <c r="M50" s="21">
        <v>0</v>
      </c>
    </row>
    <row r="51" spans="1:15" ht="15.75" thickBot="1" x14ac:dyDescent="0.3">
      <c r="A51" s="1"/>
      <c r="B51" s="1"/>
      <c r="C51" s="1"/>
      <c r="D51" s="1"/>
      <c r="E51" s="1"/>
      <c r="F51" s="1"/>
      <c r="G51" s="1" t="s">
        <v>45</v>
      </c>
      <c r="H51" s="13">
        <v>0</v>
      </c>
      <c r="J51" s="22"/>
      <c r="K51" s="36">
        <v>0</v>
      </c>
      <c r="L51" s="22"/>
      <c r="M51" s="23">
        <v>3000</v>
      </c>
      <c r="O51" s="29" t="s">
        <v>106</v>
      </c>
    </row>
    <row r="52" spans="1:15" x14ac:dyDescent="0.25">
      <c r="A52" s="1"/>
      <c r="B52" s="1"/>
      <c r="C52" s="1"/>
      <c r="D52" s="1"/>
      <c r="E52" s="1"/>
      <c r="F52" s="1" t="s">
        <v>46</v>
      </c>
      <c r="G52" s="1"/>
      <c r="H52" s="3">
        <f>ROUND(SUM(H42:H51),5)</f>
        <v>55000</v>
      </c>
      <c r="J52" s="22"/>
      <c r="K52" s="35">
        <f>SUM(K43:K51)</f>
        <v>49817</v>
      </c>
      <c r="L52" s="22"/>
      <c r="M52" s="21">
        <f>SUM(M43:M51)</f>
        <v>7000</v>
      </c>
    </row>
    <row r="53" spans="1:15" x14ac:dyDescent="0.25">
      <c r="A53" s="1"/>
      <c r="B53" s="1"/>
      <c r="C53" s="1"/>
      <c r="D53" s="1"/>
      <c r="E53" s="1"/>
      <c r="F53" s="1" t="s">
        <v>47</v>
      </c>
      <c r="G53" s="1"/>
      <c r="H53" s="12">
        <v>1800</v>
      </c>
      <c r="J53" s="22"/>
      <c r="K53" s="35">
        <v>0</v>
      </c>
      <c r="L53" s="22"/>
      <c r="M53" s="21">
        <v>1800</v>
      </c>
    </row>
    <row r="54" spans="1:15" ht="15.75" thickBot="1" x14ac:dyDescent="0.3">
      <c r="A54" s="1"/>
      <c r="B54" s="1"/>
      <c r="C54" s="1"/>
      <c r="D54" s="1"/>
      <c r="E54" s="1"/>
      <c r="F54" s="1" t="s">
        <v>48</v>
      </c>
      <c r="G54" s="1"/>
      <c r="H54" s="13">
        <v>2500</v>
      </c>
      <c r="J54" s="22"/>
      <c r="K54" s="36">
        <v>2247</v>
      </c>
      <c r="L54" s="22"/>
      <c r="M54" s="23">
        <v>2500</v>
      </c>
    </row>
    <row r="55" spans="1:15" x14ac:dyDescent="0.25">
      <c r="A55" s="1"/>
      <c r="B55" s="1"/>
      <c r="C55" s="1"/>
      <c r="D55" s="1"/>
      <c r="E55" s="1" t="s">
        <v>49</v>
      </c>
      <c r="F55" s="1"/>
      <c r="G55" s="1"/>
      <c r="H55" s="3">
        <f>ROUND(SUM(H25:H27)+H32+H40+SUM(H52:H54),5)</f>
        <v>121300</v>
      </c>
      <c r="J55" s="22"/>
      <c r="K55" s="35">
        <f>K54+K53+K52+K40+K32+K26+K27</f>
        <v>100851</v>
      </c>
      <c r="L55" s="22"/>
      <c r="M55" s="21">
        <f>M54+M53+M52+M40+M32+M26+M27</f>
        <v>128600</v>
      </c>
    </row>
    <row r="56" spans="1:15" ht="15.75" thickBot="1" x14ac:dyDescent="0.3">
      <c r="A56" s="1"/>
      <c r="B56" s="1"/>
      <c r="C56" s="1"/>
      <c r="D56" s="1"/>
      <c r="E56" s="1" t="s">
        <v>50</v>
      </c>
      <c r="F56" s="1"/>
      <c r="G56" s="1"/>
      <c r="H56" s="13">
        <v>25000</v>
      </c>
      <c r="J56" s="22"/>
      <c r="K56" s="36">
        <v>0</v>
      </c>
      <c r="L56" s="22"/>
      <c r="M56" s="23">
        <v>25000</v>
      </c>
    </row>
    <row r="57" spans="1:15" x14ac:dyDescent="0.25">
      <c r="A57" s="1"/>
      <c r="B57" s="1"/>
      <c r="C57" s="1"/>
      <c r="D57" s="1" t="s">
        <v>51</v>
      </c>
      <c r="E57" s="1"/>
      <c r="F57" s="1"/>
      <c r="G57" s="1"/>
      <c r="H57" s="3">
        <f>ROUND(H11+H24+SUM(H55:H56),5)</f>
        <v>317104.71000000002</v>
      </c>
      <c r="J57" s="22"/>
      <c r="K57" s="35">
        <f>K56+K55+K24</f>
        <v>256999</v>
      </c>
      <c r="L57" s="22"/>
      <c r="M57" s="21">
        <f>M56+M55+M24</f>
        <v>321825</v>
      </c>
    </row>
    <row r="58" spans="1:15" x14ac:dyDescent="0.25">
      <c r="A58" s="1"/>
      <c r="B58" s="1"/>
      <c r="C58" s="1"/>
      <c r="D58" s="1" t="s">
        <v>52</v>
      </c>
      <c r="E58" s="1"/>
      <c r="F58" s="1"/>
      <c r="G58" s="1"/>
      <c r="H58" s="12"/>
      <c r="J58" s="22"/>
      <c r="K58" s="35"/>
      <c r="L58" s="22"/>
      <c r="M58" s="21"/>
    </row>
    <row r="59" spans="1:15" x14ac:dyDescent="0.25">
      <c r="A59" s="1"/>
      <c r="B59" s="1"/>
      <c r="C59" s="1"/>
      <c r="D59" s="1"/>
      <c r="E59" s="1" t="s">
        <v>53</v>
      </c>
      <c r="F59" s="1"/>
      <c r="G59" s="1"/>
      <c r="H59" s="12">
        <v>150</v>
      </c>
      <c r="J59" s="22"/>
      <c r="K59" s="35">
        <v>0</v>
      </c>
      <c r="L59" s="22"/>
      <c r="M59" s="21">
        <v>150</v>
      </c>
    </row>
    <row r="60" spans="1:15" x14ac:dyDescent="0.25">
      <c r="A60" s="1"/>
      <c r="B60" s="1"/>
      <c r="C60" s="1"/>
      <c r="D60" s="1"/>
      <c r="E60" s="1" t="s">
        <v>54</v>
      </c>
      <c r="F60" s="1"/>
      <c r="G60" s="1"/>
      <c r="H60" s="12">
        <v>302</v>
      </c>
      <c r="J60" s="22"/>
      <c r="K60" s="35">
        <v>180</v>
      </c>
      <c r="L60" s="22"/>
      <c r="M60" s="21">
        <v>302</v>
      </c>
    </row>
    <row r="61" spans="1:15" x14ac:dyDescent="0.25">
      <c r="A61" s="1"/>
      <c r="B61" s="1"/>
      <c r="C61" s="1"/>
      <c r="D61" s="1"/>
      <c r="E61" s="1" t="s">
        <v>55</v>
      </c>
      <c r="F61" s="1"/>
      <c r="G61" s="1"/>
      <c r="H61" s="12">
        <v>500</v>
      </c>
      <c r="J61" s="22"/>
      <c r="K61" s="35">
        <v>0</v>
      </c>
      <c r="L61" s="22"/>
      <c r="M61" s="21">
        <v>500</v>
      </c>
    </row>
    <row r="62" spans="1:15" x14ac:dyDescent="0.25">
      <c r="A62" s="1"/>
      <c r="B62" s="1"/>
      <c r="C62" s="1"/>
      <c r="D62" s="1"/>
      <c r="E62" s="1" t="s">
        <v>56</v>
      </c>
      <c r="F62" s="1"/>
      <c r="G62" s="1"/>
      <c r="H62" s="12">
        <v>17000</v>
      </c>
      <c r="J62" s="22"/>
      <c r="K62" s="35">
        <v>17610</v>
      </c>
      <c r="L62" s="22"/>
      <c r="M62" s="21">
        <v>18500</v>
      </c>
      <c r="O62" t="s">
        <v>107</v>
      </c>
    </row>
    <row r="63" spans="1:15" x14ac:dyDescent="0.25">
      <c r="A63" s="1"/>
      <c r="B63" s="1"/>
      <c r="C63" s="1"/>
      <c r="D63" s="1"/>
      <c r="E63" s="1" t="s">
        <v>57</v>
      </c>
      <c r="F63" s="1"/>
      <c r="G63" s="1"/>
      <c r="H63" s="12">
        <v>2520</v>
      </c>
      <c r="J63" s="22"/>
      <c r="K63" s="35">
        <v>1850</v>
      </c>
      <c r="L63" s="22"/>
      <c r="M63" s="21">
        <v>1850</v>
      </c>
      <c r="O63" t="s">
        <v>122</v>
      </c>
    </row>
    <row r="64" spans="1:15" x14ac:dyDescent="0.25">
      <c r="A64" s="1"/>
      <c r="B64" s="1"/>
      <c r="C64" s="1"/>
      <c r="D64" s="1"/>
      <c r="E64" s="1" t="s">
        <v>58</v>
      </c>
      <c r="F64" s="1"/>
      <c r="G64" s="1"/>
      <c r="H64" s="12">
        <v>3000</v>
      </c>
      <c r="J64" s="22"/>
      <c r="K64" s="35">
        <v>4896</v>
      </c>
      <c r="L64" s="22"/>
      <c r="M64" s="21">
        <v>2000</v>
      </c>
      <c r="O64" t="s">
        <v>124</v>
      </c>
    </row>
    <row r="65" spans="1:15" x14ac:dyDescent="0.25">
      <c r="A65" s="1"/>
      <c r="B65" s="1"/>
      <c r="C65" s="1"/>
      <c r="D65" s="1"/>
      <c r="E65" s="1" t="s">
        <v>59</v>
      </c>
      <c r="F65" s="1"/>
      <c r="G65" s="1"/>
      <c r="H65" s="12">
        <v>500</v>
      </c>
      <c r="J65" s="22"/>
      <c r="K65" s="35">
        <v>1730</v>
      </c>
      <c r="L65" s="22"/>
      <c r="M65" s="21">
        <v>2200</v>
      </c>
      <c r="O65" t="s">
        <v>121</v>
      </c>
    </row>
    <row r="66" spans="1:15" x14ac:dyDescent="0.25">
      <c r="A66" s="1"/>
      <c r="B66" s="1"/>
      <c r="C66" s="1"/>
      <c r="D66" s="1"/>
      <c r="E66" s="1" t="s">
        <v>60</v>
      </c>
      <c r="F66" s="1"/>
      <c r="G66" s="1"/>
      <c r="H66" s="12">
        <v>250</v>
      </c>
      <c r="J66" s="22"/>
      <c r="K66" s="35">
        <v>202</v>
      </c>
      <c r="L66" s="22"/>
      <c r="M66" s="21">
        <v>250</v>
      </c>
    </row>
    <row r="67" spans="1:15" x14ac:dyDescent="0.25">
      <c r="A67" s="1"/>
      <c r="B67" s="1"/>
      <c r="C67" s="1"/>
      <c r="D67" s="1"/>
      <c r="E67" s="1" t="s">
        <v>61</v>
      </c>
      <c r="F67" s="1"/>
      <c r="G67" s="1"/>
      <c r="H67" s="12">
        <v>5016</v>
      </c>
      <c r="J67" s="22"/>
      <c r="K67" s="35">
        <v>6043</v>
      </c>
      <c r="L67" s="22"/>
      <c r="M67" s="21">
        <v>7000</v>
      </c>
    </row>
    <row r="68" spans="1:15" x14ac:dyDescent="0.25">
      <c r="A68" s="1"/>
      <c r="B68" s="1"/>
      <c r="C68" s="1"/>
      <c r="D68" s="1"/>
      <c r="E68" s="1" t="s">
        <v>62</v>
      </c>
      <c r="F68" s="1"/>
      <c r="G68" s="1"/>
      <c r="H68" s="12">
        <v>4000</v>
      </c>
      <c r="J68" s="22"/>
      <c r="K68" s="35">
        <v>2910</v>
      </c>
      <c r="L68" s="22"/>
      <c r="M68" s="21">
        <v>4000</v>
      </c>
      <c r="O68" t="s">
        <v>113</v>
      </c>
    </row>
    <row r="69" spans="1:15" x14ac:dyDescent="0.25">
      <c r="A69" s="1"/>
      <c r="B69" s="1"/>
      <c r="C69" s="1"/>
      <c r="D69" s="1"/>
      <c r="E69" s="1" t="s">
        <v>63</v>
      </c>
      <c r="F69" s="1"/>
      <c r="G69" s="1"/>
      <c r="H69" s="12">
        <v>3000</v>
      </c>
      <c r="J69" s="22"/>
      <c r="K69" s="35">
        <v>1107</v>
      </c>
      <c r="L69" s="22"/>
      <c r="M69" s="21">
        <v>0</v>
      </c>
      <c r="O69" t="s">
        <v>102</v>
      </c>
    </row>
    <row r="70" spans="1:15" x14ac:dyDescent="0.25">
      <c r="A70" s="1"/>
      <c r="B70" s="1"/>
      <c r="C70" s="1"/>
      <c r="D70" s="1"/>
      <c r="E70" s="1" t="s">
        <v>64</v>
      </c>
      <c r="F70" s="1"/>
      <c r="G70" s="1"/>
      <c r="H70" s="12">
        <v>1650</v>
      </c>
      <c r="J70" s="22"/>
      <c r="K70" s="35">
        <v>1650</v>
      </c>
      <c r="L70" s="22"/>
      <c r="M70" s="21">
        <v>1650</v>
      </c>
      <c r="O70" t="s">
        <v>108</v>
      </c>
    </row>
    <row r="71" spans="1:15" x14ac:dyDescent="0.25">
      <c r="A71" s="1"/>
      <c r="B71" s="1"/>
      <c r="C71" s="1"/>
      <c r="D71" s="1"/>
      <c r="E71" s="1" t="s">
        <v>65</v>
      </c>
      <c r="F71" s="1"/>
      <c r="G71" s="1"/>
      <c r="H71" s="12">
        <v>25000</v>
      </c>
      <c r="J71" s="22"/>
      <c r="K71" s="35">
        <v>0</v>
      </c>
      <c r="L71" s="22"/>
      <c r="M71" s="21">
        <v>0</v>
      </c>
    </row>
    <row r="72" spans="1:15" x14ac:dyDescent="0.25">
      <c r="A72" s="1"/>
      <c r="B72" s="1"/>
      <c r="C72" s="1"/>
      <c r="D72" s="1"/>
      <c r="E72" s="1" t="s">
        <v>66</v>
      </c>
      <c r="F72" s="1"/>
      <c r="G72" s="1"/>
      <c r="H72" s="12">
        <v>25000</v>
      </c>
      <c r="J72" s="22"/>
      <c r="K72" s="35">
        <v>22150</v>
      </c>
      <c r="L72" s="22"/>
      <c r="M72" s="21">
        <v>12000</v>
      </c>
      <c r="O72" t="s">
        <v>118</v>
      </c>
    </row>
    <row r="73" spans="1:15" x14ac:dyDescent="0.25">
      <c r="A73" s="1"/>
      <c r="B73" s="1"/>
      <c r="C73" s="1"/>
      <c r="D73" s="1"/>
      <c r="E73" s="1" t="s">
        <v>67</v>
      </c>
      <c r="F73" s="1"/>
      <c r="G73" s="1"/>
      <c r="H73" s="12">
        <v>2000</v>
      </c>
      <c r="J73" s="22"/>
      <c r="K73" s="35">
        <v>1928</v>
      </c>
      <c r="L73" s="22"/>
      <c r="M73" s="21">
        <v>2000</v>
      </c>
      <c r="O73" t="s">
        <v>103</v>
      </c>
    </row>
    <row r="74" spans="1:15" ht="15.75" thickBot="1" x14ac:dyDescent="0.3">
      <c r="A74" s="1"/>
      <c r="B74" s="1"/>
      <c r="C74" s="1"/>
      <c r="D74" s="1"/>
      <c r="E74" s="1" t="s">
        <v>68</v>
      </c>
      <c r="F74" s="1"/>
      <c r="G74" s="1"/>
      <c r="H74" s="13">
        <v>1850</v>
      </c>
      <c r="J74" s="22"/>
      <c r="K74" s="36">
        <v>1978</v>
      </c>
      <c r="L74" s="22"/>
      <c r="M74" s="23">
        <v>1900</v>
      </c>
      <c r="O74" t="s">
        <v>112</v>
      </c>
    </row>
    <row r="75" spans="1:15" x14ac:dyDescent="0.25">
      <c r="A75" s="1"/>
      <c r="B75" s="1"/>
      <c r="C75" s="1"/>
      <c r="D75" s="1" t="s">
        <v>69</v>
      </c>
      <c r="E75" s="1"/>
      <c r="F75" s="1"/>
      <c r="G75" s="1"/>
      <c r="H75" s="3">
        <f>ROUND(SUM(H58:H74),5)</f>
        <v>91738</v>
      </c>
      <c r="J75" s="22"/>
      <c r="K75" s="35">
        <f>SUM(K59:K74)</f>
        <v>64234</v>
      </c>
      <c r="L75" s="22"/>
      <c r="M75" s="21">
        <f>SUM(M59:M74)</f>
        <v>54302</v>
      </c>
    </row>
    <row r="76" spans="1:15" ht="15.75" thickBot="1" x14ac:dyDescent="0.3">
      <c r="A76" s="1"/>
      <c r="B76" s="1"/>
      <c r="C76" s="1"/>
      <c r="D76" s="1" t="s">
        <v>70</v>
      </c>
      <c r="E76" s="1"/>
      <c r="F76" s="1"/>
      <c r="G76" s="1"/>
      <c r="H76" s="12">
        <v>1800.68</v>
      </c>
      <c r="J76" s="22"/>
      <c r="K76" s="36">
        <v>1514</v>
      </c>
      <c r="L76" s="22"/>
      <c r="M76" s="23">
        <v>1222</v>
      </c>
      <c r="O76" t="s">
        <v>110</v>
      </c>
    </row>
    <row r="77" spans="1:15" ht="15.75" thickBot="1" x14ac:dyDescent="0.3">
      <c r="A77" s="1"/>
      <c r="B77" s="1"/>
      <c r="C77" s="1" t="s">
        <v>71</v>
      </c>
      <c r="D77" s="1"/>
      <c r="E77" s="1"/>
      <c r="F77" s="1"/>
      <c r="G77" s="1"/>
      <c r="H77" s="4">
        <f>ROUND(H10+H57+SUM(H75:H76),5)</f>
        <v>410643.39</v>
      </c>
      <c r="J77" s="22"/>
      <c r="K77" s="37">
        <f>K76+K75+K57</f>
        <v>322747</v>
      </c>
      <c r="L77" s="22"/>
      <c r="M77" s="24">
        <f>M76+M75+M57</f>
        <v>377349</v>
      </c>
    </row>
    <row r="78" spans="1:15" x14ac:dyDescent="0.25">
      <c r="A78" s="1"/>
      <c r="B78" s="1" t="s">
        <v>72</v>
      </c>
      <c r="C78" s="1"/>
      <c r="D78" s="1"/>
      <c r="E78" s="1"/>
      <c r="F78" s="1"/>
      <c r="G78" s="1"/>
      <c r="H78" s="3">
        <f>ROUND(H3+H9-H77,5)</f>
        <v>-34503.35</v>
      </c>
      <c r="J78" s="22"/>
      <c r="K78" s="35">
        <f>K9-K77</f>
        <v>49503.760000000009</v>
      </c>
      <c r="L78" s="22"/>
      <c r="M78" s="21">
        <f>M9-M77</f>
        <v>-224</v>
      </c>
    </row>
    <row r="79" spans="1:15" x14ac:dyDescent="0.25">
      <c r="A79" s="1"/>
      <c r="B79" s="1" t="s">
        <v>73</v>
      </c>
      <c r="C79" s="1"/>
      <c r="D79" s="1"/>
      <c r="E79" s="1"/>
      <c r="F79" s="1"/>
      <c r="G79" s="1"/>
      <c r="H79" s="12"/>
      <c r="J79" s="22"/>
      <c r="K79" s="35"/>
      <c r="L79" s="22"/>
      <c r="M79" s="21"/>
    </row>
    <row r="80" spans="1:15" x14ac:dyDescent="0.25">
      <c r="A80" s="1"/>
      <c r="B80" s="1"/>
      <c r="C80" s="1" t="s">
        <v>74</v>
      </c>
      <c r="D80" s="1"/>
      <c r="E80" s="1"/>
      <c r="F80" s="1"/>
      <c r="G80" s="1"/>
      <c r="H80" s="12"/>
      <c r="J80" s="22"/>
      <c r="K80" s="35"/>
      <c r="L80" s="22"/>
      <c r="M80" s="21"/>
    </row>
    <row r="81" spans="1:15" ht="15.75" thickBot="1" x14ac:dyDescent="0.3">
      <c r="A81" s="1"/>
      <c r="B81" s="1"/>
      <c r="C81" s="1"/>
      <c r="D81" s="1" t="s">
        <v>75</v>
      </c>
      <c r="E81" s="1"/>
      <c r="F81" s="1"/>
      <c r="G81" s="1"/>
      <c r="H81" s="13">
        <v>0</v>
      </c>
      <c r="J81" s="22"/>
      <c r="K81" s="36">
        <v>0</v>
      </c>
      <c r="L81" s="22"/>
      <c r="M81" s="23">
        <v>0</v>
      </c>
    </row>
    <row r="82" spans="1:15" x14ac:dyDescent="0.25">
      <c r="A82" s="1"/>
      <c r="B82" s="1"/>
      <c r="C82" s="1" t="s">
        <v>76</v>
      </c>
      <c r="D82" s="1"/>
      <c r="E82" s="1"/>
      <c r="F82" s="1"/>
      <c r="G82" s="1"/>
      <c r="H82" s="3">
        <f>ROUND(SUM(H80:H81),5)</f>
        <v>0</v>
      </c>
      <c r="J82" s="22"/>
      <c r="K82" s="35">
        <f>K81</f>
        <v>0</v>
      </c>
      <c r="L82" s="22"/>
      <c r="M82" s="21">
        <f>M81</f>
        <v>0</v>
      </c>
    </row>
    <row r="83" spans="1:15" x14ac:dyDescent="0.25">
      <c r="A83" s="1"/>
      <c r="B83" s="1"/>
      <c r="C83" s="1" t="s">
        <v>77</v>
      </c>
      <c r="D83" s="1"/>
      <c r="E83" s="1"/>
      <c r="F83" s="1"/>
      <c r="G83" s="1"/>
      <c r="H83" s="12"/>
      <c r="J83" s="22"/>
      <c r="K83" s="35"/>
      <c r="L83" s="22"/>
      <c r="M83" s="21"/>
    </row>
    <row r="84" spans="1:15" x14ac:dyDescent="0.25">
      <c r="A84" s="1"/>
      <c r="B84" s="1"/>
      <c r="C84" s="1"/>
      <c r="D84" s="1" t="s">
        <v>78</v>
      </c>
      <c r="E84" s="1"/>
      <c r="F84" s="1"/>
      <c r="G84" s="1"/>
      <c r="H84" s="12">
        <v>0</v>
      </c>
      <c r="J84" s="22"/>
      <c r="K84" s="35">
        <v>0</v>
      </c>
      <c r="L84" s="22"/>
      <c r="M84" s="21">
        <v>0</v>
      </c>
    </row>
    <row r="85" spans="1:15" x14ac:dyDescent="0.25">
      <c r="A85" s="1"/>
      <c r="B85" s="1"/>
      <c r="C85" s="1"/>
      <c r="D85" s="1" t="s">
        <v>79</v>
      </c>
      <c r="E85" s="1"/>
      <c r="F85" s="1"/>
      <c r="G85" s="1"/>
      <c r="H85" s="12"/>
      <c r="J85" s="22"/>
      <c r="K85" s="35"/>
      <c r="L85" s="22"/>
      <c r="M85" s="21"/>
    </row>
    <row r="86" spans="1:15" ht="15.75" thickBot="1" x14ac:dyDescent="0.3">
      <c r="A86" s="1"/>
      <c r="B86" s="1"/>
      <c r="C86" s="1"/>
      <c r="D86" s="1"/>
      <c r="E86" s="1" t="s">
        <v>80</v>
      </c>
      <c r="F86" s="1"/>
      <c r="G86" s="1"/>
      <c r="H86" s="13">
        <v>15000</v>
      </c>
      <c r="J86" s="22"/>
      <c r="K86" s="36">
        <v>0</v>
      </c>
      <c r="L86" s="22"/>
      <c r="M86" s="23">
        <v>15000</v>
      </c>
      <c r="O86" s="29" t="s">
        <v>104</v>
      </c>
    </row>
    <row r="87" spans="1:15" x14ac:dyDescent="0.25">
      <c r="A87" s="1"/>
      <c r="B87" s="1"/>
      <c r="C87" s="1"/>
      <c r="D87" s="1" t="s">
        <v>81</v>
      </c>
      <c r="E87" s="1"/>
      <c r="F87" s="1"/>
      <c r="G87" s="1"/>
      <c r="H87" s="3">
        <f>ROUND(SUM(H85:H86),5)</f>
        <v>15000</v>
      </c>
      <c r="J87" s="22"/>
      <c r="K87" s="35">
        <f>K86+K84</f>
        <v>0</v>
      </c>
      <c r="L87" s="22"/>
      <c r="M87" s="21">
        <f>M86+M84</f>
        <v>15000</v>
      </c>
    </row>
    <row r="88" spans="1:15" x14ac:dyDescent="0.25">
      <c r="A88" s="1"/>
      <c r="B88" s="1"/>
      <c r="C88" s="1"/>
      <c r="D88" s="1" t="s">
        <v>82</v>
      </c>
      <c r="E88" s="1"/>
      <c r="F88" s="1"/>
      <c r="G88" s="1"/>
      <c r="H88" s="12"/>
      <c r="J88" s="22"/>
      <c r="K88" s="35"/>
      <c r="L88" s="22"/>
      <c r="M88" s="21"/>
    </row>
    <row r="89" spans="1:15" x14ac:dyDescent="0.25">
      <c r="A89" s="1"/>
      <c r="B89" s="1"/>
      <c r="C89" s="1"/>
      <c r="D89" s="1"/>
      <c r="E89" s="1" t="s">
        <v>83</v>
      </c>
      <c r="F89" s="1"/>
      <c r="G89" s="1"/>
      <c r="H89" s="12">
        <v>0</v>
      </c>
      <c r="J89" s="22"/>
      <c r="K89" s="35">
        <v>0</v>
      </c>
      <c r="L89" s="22"/>
      <c r="M89" s="21">
        <v>0</v>
      </c>
    </row>
    <row r="90" spans="1:15" x14ac:dyDescent="0.25">
      <c r="A90" s="1"/>
      <c r="B90" s="1"/>
      <c r="C90" s="1"/>
      <c r="D90" s="1"/>
      <c r="E90" s="1" t="s">
        <v>84</v>
      </c>
      <c r="F90" s="1"/>
      <c r="G90" s="1"/>
      <c r="H90" s="12">
        <v>3000</v>
      </c>
      <c r="J90" s="22"/>
      <c r="K90" s="35">
        <v>4003</v>
      </c>
      <c r="L90" s="22"/>
      <c r="M90" s="21">
        <v>4003</v>
      </c>
      <c r="O90" t="s">
        <v>115</v>
      </c>
    </row>
    <row r="91" spans="1:15" ht="15.75" thickBot="1" x14ac:dyDescent="0.3">
      <c r="A91" s="1"/>
      <c r="B91" s="1"/>
      <c r="C91" s="1"/>
      <c r="D91" s="1"/>
      <c r="E91" s="1" t="s">
        <v>85</v>
      </c>
      <c r="F91" s="1"/>
      <c r="G91" s="1"/>
      <c r="H91" s="13">
        <v>0</v>
      </c>
      <c r="J91" s="22"/>
      <c r="K91" s="36">
        <v>0</v>
      </c>
      <c r="L91" s="22"/>
      <c r="M91" s="23">
        <v>0</v>
      </c>
    </row>
    <row r="92" spans="1:15" x14ac:dyDescent="0.25">
      <c r="A92" s="1"/>
      <c r="B92" s="1"/>
      <c r="C92" s="1"/>
      <c r="D92" s="1" t="s">
        <v>86</v>
      </c>
      <c r="E92" s="1"/>
      <c r="F92" s="1"/>
      <c r="G92" s="1"/>
      <c r="H92" s="3">
        <f>ROUND(SUM(H88:H91),5)</f>
        <v>3000</v>
      </c>
      <c r="J92" s="22"/>
      <c r="K92" s="35">
        <f>SUM(K89:K91)</f>
        <v>4003</v>
      </c>
      <c r="L92" s="22"/>
      <c r="M92" s="21">
        <f>SUM(M89:M91)</f>
        <v>4003</v>
      </c>
    </row>
    <row r="93" spans="1:15" x14ac:dyDescent="0.25">
      <c r="A93" s="1"/>
      <c r="B93" s="1"/>
      <c r="C93" s="1"/>
      <c r="D93" s="1" t="s">
        <v>87</v>
      </c>
      <c r="E93" s="1"/>
      <c r="F93" s="1"/>
      <c r="G93" s="1"/>
      <c r="H93" s="12"/>
      <c r="J93" s="22"/>
      <c r="K93" s="35"/>
      <c r="L93" s="22"/>
      <c r="M93" s="21"/>
    </row>
    <row r="94" spans="1:15" x14ac:dyDescent="0.25">
      <c r="A94" s="1"/>
      <c r="B94" s="1"/>
      <c r="C94" s="1"/>
      <c r="D94" s="1"/>
      <c r="E94" s="1" t="s">
        <v>88</v>
      </c>
      <c r="F94" s="1"/>
      <c r="G94" s="1"/>
      <c r="H94" s="12">
        <v>0</v>
      </c>
      <c r="J94" s="22"/>
      <c r="K94" s="35">
        <v>0</v>
      </c>
      <c r="L94" s="22"/>
      <c r="M94" s="21">
        <v>0</v>
      </c>
    </row>
    <row r="95" spans="1:15" ht="15.75" thickBot="1" x14ac:dyDescent="0.3">
      <c r="A95" s="1"/>
      <c r="B95" s="1"/>
      <c r="C95" s="1"/>
      <c r="D95" s="1"/>
      <c r="E95" s="1" t="s">
        <v>89</v>
      </c>
      <c r="F95" s="1"/>
      <c r="G95" s="1"/>
      <c r="H95" s="12">
        <v>0</v>
      </c>
      <c r="J95" s="22"/>
      <c r="K95" s="36">
        <v>-15446</v>
      </c>
      <c r="L95" s="22"/>
      <c r="M95" s="23">
        <v>0</v>
      </c>
    </row>
    <row r="96" spans="1:15" ht="15.75" thickBot="1" x14ac:dyDescent="0.3">
      <c r="A96" s="1"/>
      <c r="B96" s="1"/>
      <c r="C96" s="1"/>
      <c r="D96" s="1" t="s">
        <v>90</v>
      </c>
      <c r="E96" s="1"/>
      <c r="F96" s="1"/>
      <c r="G96" s="1"/>
      <c r="H96" s="5">
        <f>ROUND(SUM(H93:H95),5)</f>
        <v>0</v>
      </c>
      <c r="J96" s="22"/>
      <c r="K96" s="35">
        <f>SUM(K94:K95)</f>
        <v>-15446</v>
      </c>
      <c r="L96" s="22"/>
      <c r="M96" s="21">
        <f>SUM(M94:M95)</f>
        <v>0</v>
      </c>
    </row>
    <row r="97" spans="1:15" ht="15.75" thickBot="1" x14ac:dyDescent="0.3">
      <c r="A97" s="1"/>
      <c r="B97" s="1"/>
      <c r="C97" s="1" t="s">
        <v>91</v>
      </c>
      <c r="D97" s="1"/>
      <c r="E97" s="1"/>
      <c r="F97" s="1"/>
      <c r="G97" s="1"/>
      <c r="H97" s="5">
        <f>ROUND(SUM(H83:H84)+H87+H92+H96,5)</f>
        <v>18000</v>
      </c>
      <c r="J97" s="22"/>
      <c r="K97" s="36">
        <f>K96+K92+K87</f>
        <v>-11443</v>
      </c>
      <c r="L97" s="22"/>
      <c r="M97" s="23">
        <f>M96+M92+M87</f>
        <v>19003</v>
      </c>
    </row>
    <row r="98" spans="1:15" ht="15.75" thickBot="1" x14ac:dyDescent="0.3">
      <c r="A98" s="1"/>
      <c r="B98" s="1" t="s">
        <v>92</v>
      </c>
      <c r="C98" s="1"/>
      <c r="D98" s="1"/>
      <c r="E98" s="1"/>
      <c r="F98" s="1"/>
      <c r="G98" s="1"/>
      <c r="H98" s="5">
        <f>ROUND(H79+H82-H97,5)</f>
        <v>-18000</v>
      </c>
      <c r="J98" s="22"/>
      <c r="K98" s="37">
        <f>K82-K97</f>
        <v>11443</v>
      </c>
      <c r="L98" s="22"/>
      <c r="M98" s="24">
        <f>M82-M97</f>
        <v>-19003</v>
      </c>
    </row>
    <row r="99" spans="1:15" s="7" customFormat="1" ht="13.5" thickBot="1" x14ac:dyDescent="0.25">
      <c r="A99" s="1" t="s">
        <v>93</v>
      </c>
      <c r="B99" s="1"/>
      <c r="C99" s="1"/>
      <c r="D99" s="1"/>
      <c r="E99" s="1"/>
      <c r="F99" s="1"/>
      <c r="G99" s="1"/>
      <c r="H99" s="6">
        <f>ROUND(H78+H98,5)</f>
        <v>-52503.35</v>
      </c>
      <c r="J99" s="26"/>
      <c r="K99" s="38">
        <f>K78+K98</f>
        <v>60946.760000000009</v>
      </c>
      <c r="L99" s="26"/>
      <c r="M99" s="25">
        <f>M78+M98</f>
        <v>-19227</v>
      </c>
    </row>
    <row r="100" spans="1:15" ht="15.75" thickTop="1" x14ac:dyDescent="0.25">
      <c r="J100" s="22"/>
      <c r="K100" s="35"/>
      <c r="L100" s="22"/>
      <c r="M100" s="21"/>
    </row>
    <row r="101" spans="1:15" x14ac:dyDescent="0.25">
      <c r="A101" s="7" t="s">
        <v>94</v>
      </c>
      <c r="H101" s="14">
        <v>35601</v>
      </c>
      <c r="J101" s="22"/>
      <c r="K101" s="36">
        <v>35601</v>
      </c>
      <c r="L101" s="22"/>
      <c r="M101" s="23">
        <v>36180</v>
      </c>
      <c r="O101" t="s">
        <v>110</v>
      </c>
    </row>
    <row r="102" spans="1:15" x14ac:dyDescent="0.25">
      <c r="A102" s="7" t="s">
        <v>95</v>
      </c>
      <c r="H102" s="15">
        <f>H99-H101</f>
        <v>-88104.35</v>
      </c>
      <c r="J102" s="22"/>
      <c r="K102" s="35">
        <f>K99-K101</f>
        <v>25345.760000000009</v>
      </c>
      <c r="L102" s="22"/>
      <c r="M102" s="21">
        <f>M99-M101</f>
        <v>-55407</v>
      </c>
    </row>
    <row r="103" spans="1:15" x14ac:dyDescent="0.25">
      <c r="J103" s="22"/>
      <c r="K103" s="35"/>
      <c r="L103" s="22"/>
      <c r="M103" s="21"/>
    </row>
    <row r="104" spans="1:15" x14ac:dyDescent="0.25">
      <c r="A104" s="7" t="s">
        <v>96</v>
      </c>
      <c r="H104" s="17">
        <v>407728</v>
      </c>
      <c r="J104" s="22"/>
      <c r="K104" s="35"/>
      <c r="L104" s="22"/>
      <c r="M104" s="21"/>
    </row>
    <row r="105" spans="1:15" x14ac:dyDescent="0.25">
      <c r="A105" s="7" t="s">
        <v>97</v>
      </c>
      <c r="H105" s="16">
        <f>H104+H102</f>
        <v>319623.65000000002</v>
      </c>
      <c r="J105" s="22"/>
      <c r="K105" s="35">
        <v>420847.43</v>
      </c>
      <c r="L105" s="22"/>
      <c r="M105" s="21"/>
      <c r="O105" t="s">
        <v>116</v>
      </c>
    </row>
    <row r="106" spans="1:15" x14ac:dyDescent="0.25">
      <c r="A106" s="7" t="s">
        <v>105</v>
      </c>
      <c r="M106" s="28">
        <f>K105+M102</f>
        <v>365440.43</v>
      </c>
    </row>
  </sheetData>
  <pageMargins left="0.7" right="0.7" top="0.75" bottom="0.75" header="0.1" footer="0.3"/>
  <pageSetup scale="50" fitToHeight="0" orientation="landscape" r:id="rId1"/>
  <headerFooter>
    <oddHeader>&amp;L&amp;"Arial,Bold"&amp;8 2:01 PM
&amp;"Arial,Bold"&amp;8 06/11/22
&amp;"Arial,Bold"&amp;8 Accrual Basis&amp;C&amp;"Arial,Bold"&amp;12 SCAPPOOSE DRAINAGE IMPROVEMENT COMPANY
&amp;"Arial,Bold"&amp;14 Profit &amp;&amp; Loss Budget Overview
&amp;"Arial,Bold"&amp;10 July 2022 through June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98A965E1282449213C4E9C458354A" ma:contentTypeVersion="11" ma:contentTypeDescription="Create a new document." ma:contentTypeScope="" ma:versionID="9f728e9ab74517e68997656f555bfa2d">
  <xsd:schema xmlns:xsd="http://www.w3.org/2001/XMLSchema" xmlns:xs="http://www.w3.org/2001/XMLSchema" xmlns:p="http://schemas.microsoft.com/office/2006/metadata/properties" xmlns:ns2="d7ab1cf7-5f6c-4843-b271-a46696cef78c" xmlns:ns3="a7b01a3c-c757-473c-9f99-f3f1ebb703b6" targetNamespace="http://schemas.microsoft.com/office/2006/metadata/properties" ma:root="true" ma:fieldsID="5c1614221d6ed7708629f9a8a034c5f6" ns2:_="" ns3:_="">
    <xsd:import namespace="d7ab1cf7-5f6c-4843-b271-a46696cef78c"/>
    <xsd:import namespace="a7b01a3c-c757-473c-9f99-f3f1ebb70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b1cf7-5f6c-4843-b271-a46696cef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01a3c-c757-473c-9f99-f3f1ebb70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2469F-28EB-44AD-9974-A6B26E89EE3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7b01a3c-c757-473c-9f99-f3f1ebb703b6"/>
    <ds:schemaRef ds:uri="http://purl.org/dc/elements/1.1/"/>
    <ds:schemaRef ds:uri="http://schemas.microsoft.com/office/2006/metadata/properties"/>
    <ds:schemaRef ds:uri="http://schemas.microsoft.com/office/2006/documentManagement/types"/>
    <ds:schemaRef ds:uri="d7ab1cf7-5f6c-4843-b271-a46696cef78c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64934B-5C81-4ACB-8E3E-72FE3F145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b1cf7-5f6c-4843-b271-a46696cef78c"/>
    <ds:schemaRef ds:uri="a7b01a3c-c757-473c-9f99-f3f1ebb70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AC30A9-8A91-457C-96C2-F65A9F7AA7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SDIC FY 2022-2023 Budget</vt:lpstr>
      <vt:lpstr>'SDIC FY 2022-2023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SDIC</dc:creator>
  <cp:lastModifiedBy>Chase Christensen</cp:lastModifiedBy>
  <cp:lastPrinted>2023-06-06T22:50:39Z</cp:lastPrinted>
  <dcterms:created xsi:type="dcterms:W3CDTF">2022-06-11T21:01:19Z</dcterms:created>
  <dcterms:modified xsi:type="dcterms:W3CDTF">2023-06-14T18:08:19Z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0x0101005E198A965E1282449213C4E9C458354A</vt:lpwstr>
  </property>
</Properties>
</file>